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งานทะเบียนวัดและประเมินผล\ปีการศึกษา 2567\แบบ ปพ.1 ภาคเรียนที่ 1.2567\ม.1-ม.6\"/>
    </mc:Choice>
  </mc:AlternateContent>
  <xr:revisionPtr revIDLastSave="0" documentId="13_ncr:1_{863C56EB-5AB8-4794-B830-8A84AEE96569}" xr6:coauthVersionLast="47" xr6:coauthVersionMax="47" xr10:uidLastSave="{00000000-0000-0000-0000-000000000000}"/>
  <bookViews>
    <workbookView xWindow="-108" yWindow="-108" windowWidth="23256" windowHeight="12456" tabRatio="904" xr2:uid="{51352636-9B58-49D7-96B9-BD311C4CBC11}"/>
  </bookViews>
  <sheets>
    <sheet name="หน้าหลัก" sheetId="1" r:id="rId1"/>
    <sheet name="ข้อมูลพื้นฐาน" sheetId="3" r:id="rId2"/>
    <sheet name="รายชื่อครู" sheetId="4" r:id="rId3"/>
    <sheet name="ข้อมูลนักเรียน" sheetId="5" r:id="rId4"/>
    <sheet name="ปก" sheetId="14" r:id="rId5"/>
    <sheet name="เวลาเรียน1" sheetId="6" r:id="rId6"/>
    <sheet name="เวลาเรียน2" sheetId="25" r:id="rId7"/>
    <sheet name="เวลาเรียน3" sheetId="26" r:id="rId8"/>
    <sheet name="สรุปเวลาเรียน" sheetId="12" r:id="rId9"/>
    <sheet name="ตัวชี้วัด" sheetId="27" r:id="rId10"/>
    <sheet name="คะแนนตัวชี้วัด1" sheetId="15" r:id="rId11"/>
    <sheet name="คะแนนตัวชี้วัด2" sheetId="17" r:id="rId12"/>
    <sheet name="คะแนนตัวชี้วัด3" sheetId="18" r:id="rId13"/>
    <sheet name="สรุปผลการเรียน" sheetId="20" r:id="rId14"/>
    <sheet name="การอ่านคิดวิเคราะห์" sheetId="21" r:id="rId15"/>
    <sheet name="คุณลักษณะอันพึงประสงค์" sheetId="23" r:id="rId16"/>
    <sheet name="การบันทึกการวัดผลประเมินผล" sheetId="28" r:id="rId17"/>
  </sheets>
  <definedNames>
    <definedName name="_xlnm.Print_Area" localSheetId="16">การบันทึกการวัดผลประเมินผล!$A$1:$J$33</definedName>
    <definedName name="_xlnm.Print_Area" localSheetId="14">การอ่านคิดวิเคราะห์!$A$1:$J$40</definedName>
    <definedName name="_xlnm.Print_Area" localSheetId="1">ข้อมูลพื้นฐาน!$A$1:$D$22</definedName>
    <definedName name="_xlnm.Print_Area" localSheetId="10">คะแนนตัวชี้วัด1!$A$1:$U$38</definedName>
    <definedName name="_xlnm.Print_Area" localSheetId="11">คะแนนตัวชี้วัด2!$A$1:$U$38</definedName>
    <definedName name="_xlnm.Print_Area" localSheetId="12">คะแนนตัวชี้วัด3!$A$1:$U$38</definedName>
    <definedName name="_xlnm.Print_Area" localSheetId="15">คุณลักษณะอันพึงประสงค์!$A$1:$O$40</definedName>
    <definedName name="_xlnm.Print_Area" localSheetId="9">ตัวชี้วัด!$A$1:$K$44</definedName>
    <definedName name="_xlnm.Print_Area" localSheetId="4">ปก!$A$1:$K$38</definedName>
    <definedName name="_xlnm.Print_Area" localSheetId="5">เวลาเรียน1!$A$1:$Z$39</definedName>
    <definedName name="_xlnm.Print_Area" localSheetId="6">เวลาเรียน2!$A$1:$Z$39</definedName>
    <definedName name="_xlnm.Print_Area" localSheetId="7">เวลาเรียน3!$A$1:$Z$39</definedName>
    <definedName name="_xlnm.Print_Area" localSheetId="13">สรุปผลการเรียน!$A$1:$J$41</definedName>
    <definedName name="_xlnm.Print_Area" localSheetId="8">สรุปเวลาเรียน!$A$1:$K$39</definedName>
    <definedName name="_xlnm.Print_Titles" localSheetId="9">ตัวชี้วัด!$3:$3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8" l="1"/>
  <c r="B39" i="18"/>
  <c r="C39" i="18"/>
  <c r="D39" i="18"/>
  <c r="E39" i="18"/>
  <c r="T39" i="18"/>
  <c r="U39" i="18"/>
  <c r="F41" i="20" s="1"/>
  <c r="J30" i="20"/>
  <c r="J31" i="20"/>
  <c r="J32" i="20"/>
  <c r="J33" i="20"/>
  <c r="J34" i="20"/>
  <c r="J35" i="20"/>
  <c r="J36" i="20"/>
  <c r="J37" i="20"/>
  <c r="J38" i="20"/>
  <c r="J39" i="20"/>
  <c r="J40" i="20"/>
  <c r="J41" i="20"/>
  <c r="U28" i="18"/>
  <c r="F30" i="20" s="1"/>
  <c r="U29" i="18"/>
  <c r="F31" i="20" s="1"/>
  <c r="U30" i="18"/>
  <c r="F32" i="20" s="1"/>
  <c r="U31" i="18"/>
  <c r="F33" i="20" s="1"/>
  <c r="U32" i="18"/>
  <c r="F34" i="20" s="1"/>
  <c r="U33" i="18"/>
  <c r="F35" i="20" s="1"/>
  <c r="U34" i="18"/>
  <c r="F36" i="20" s="1"/>
  <c r="U35" i="18"/>
  <c r="F37" i="20" s="1"/>
  <c r="U36" i="18"/>
  <c r="F38" i="20" s="1"/>
  <c r="U37" i="18"/>
  <c r="F39" i="20" s="1"/>
  <c r="U38" i="18"/>
  <c r="F40" i="20" s="1"/>
  <c r="U5" i="18"/>
  <c r="I3" i="5"/>
  <c r="B14" i="3" l="1"/>
  <c r="J30" i="21"/>
  <c r="J31" i="21"/>
  <c r="J32" i="21"/>
  <c r="J33" i="21"/>
  <c r="J34" i="21"/>
  <c r="J35" i="21"/>
  <c r="J36" i="21"/>
  <c r="J37" i="21"/>
  <c r="J38" i="21"/>
  <c r="J39" i="21"/>
  <c r="J40" i="21"/>
  <c r="D11" i="3"/>
  <c r="F1" i="27" l="1"/>
  <c r="G2" i="27"/>
  <c r="K1" i="27"/>
  <c r="B2" i="27"/>
  <c r="K2" i="27"/>
  <c r="L33" i="27"/>
  <c r="J2" i="21"/>
  <c r="I30" i="20"/>
  <c r="I31" i="20"/>
  <c r="I32" i="20"/>
  <c r="I33" i="20"/>
  <c r="I34" i="20"/>
  <c r="I35" i="20"/>
  <c r="I36" i="20"/>
  <c r="I37" i="20"/>
  <c r="I38" i="20"/>
  <c r="I39" i="20"/>
  <c r="I40" i="20"/>
  <c r="I41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N9" i="23" l="1"/>
  <c r="O9" i="23" s="1"/>
  <c r="N10" i="23"/>
  <c r="O10" i="23" s="1"/>
  <c r="N11" i="23"/>
  <c r="O11" i="23" s="1"/>
  <c r="N12" i="23"/>
  <c r="O12" i="23" s="1"/>
  <c r="N13" i="23"/>
  <c r="O13" i="23" s="1"/>
  <c r="N14" i="23"/>
  <c r="O14" i="23" s="1"/>
  <c r="N15" i="23"/>
  <c r="O15" i="23" s="1"/>
  <c r="N16" i="23"/>
  <c r="O16" i="23" s="1"/>
  <c r="N17" i="23"/>
  <c r="O17" i="23" s="1"/>
  <c r="N18" i="23"/>
  <c r="O18" i="23"/>
  <c r="N19" i="23"/>
  <c r="O19" i="23" s="1"/>
  <c r="N20" i="23"/>
  <c r="O20" i="23" s="1"/>
  <c r="N21" i="23"/>
  <c r="O21" i="23" s="1"/>
  <c r="N22" i="23"/>
  <c r="O22" i="23" s="1"/>
  <c r="N23" i="23"/>
  <c r="O23" i="23" s="1"/>
  <c r="N24" i="23"/>
  <c r="O24" i="23" s="1"/>
  <c r="N25" i="23"/>
  <c r="O25" i="23" s="1"/>
  <c r="N26" i="23"/>
  <c r="O26" i="23" s="1"/>
  <c r="N27" i="23"/>
  <c r="O27" i="23" s="1"/>
  <c r="N28" i="23"/>
  <c r="O28" i="23" s="1"/>
  <c r="N29" i="23"/>
  <c r="O29" i="23" s="1"/>
  <c r="N30" i="23"/>
  <c r="O30" i="23" s="1"/>
  <c r="N31" i="23"/>
  <c r="O31" i="23"/>
  <c r="N32" i="23"/>
  <c r="O32" i="23"/>
  <c r="N33" i="23"/>
  <c r="O33" i="23" s="1"/>
  <c r="N34" i="23"/>
  <c r="O34" i="23" s="1"/>
  <c r="N35" i="23"/>
  <c r="O35" i="23"/>
  <c r="N36" i="23"/>
  <c r="O36" i="23"/>
  <c r="N37" i="23"/>
  <c r="O37" i="23"/>
  <c r="N38" i="23"/>
  <c r="O38" i="23"/>
  <c r="N39" i="23"/>
  <c r="O39" i="23"/>
  <c r="N40" i="23"/>
  <c r="O40" i="23"/>
  <c r="N8" i="23"/>
  <c r="O8" i="23" s="1"/>
  <c r="I9" i="21"/>
  <c r="J9" i="21" s="1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20" i="21"/>
  <c r="J20" i="21" s="1"/>
  <c r="I21" i="21"/>
  <c r="J21" i="21" s="1"/>
  <c r="I22" i="21"/>
  <c r="J22" i="21" s="1"/>
  <c r="I23" i="21"/>
  <c r="J23" i="21" s="1"/>
  <c r="I24" i="21"/>
  <c r="J24" i="21" s="1"/>
  <c r="I25" i="21"/>
  <c r="J25" i="21" s="1"/>
  <c r="I26" i="21"/>
  <c r="J26" i="21" s="1"/>
  <c r="I27" i="21"/>
  <c r="J27" i="21" s="1"/>
  <c r="I28" i="21"/>
  <c r="J28" i="21" s="1"/>
  <c r="I29" i="21"/>
  <c r="J29" i="21" s="1"/>
  <c r="I30" i="21"/>
  <c r="I31" i="21"/>
  <c r="I32" i="21"/>
  <c r="I33" i="21"/>
  <c r="I34" i="21"/>
  <c r="I35" i="21"/>
  <c r="I36" i="21"/>
  <c r="I37" i="21"/>
  <c r="I38" i="21"/>
  <c r="I39" i="21"/>
  <c r="I40" i="21"/>
  <c r="I8" i="21"/>
  <c r="J8" i="21" s="1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6" i="18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H34" i="12"/>
  <c r="I34" i="12"/>
  <c r="J34" i="12"/>
  <c r="H35" i="12"/>
  <c r="I35" i="12"/>
  <c r="J35" i="12"/>
  <c r="H36" i="12"/>
  <c r="I36" i="12"/>
  <c r="J36" i="12"/>
  <c r="H37" i="12"/>
  <c r="I37" i="12"/>
  <c r="J37" i="12"/>
  <c r="H38" i="12"/>
  <c r="I38" i="12"/>
  <c r="J38" i="12"/>
  <c r="H39" i="12"/>
  <c r="I39" i="12"/>
  <c r="J39" i="12"/>
  <c r="G29" i="12"/>
  <c r="G30" i="12"/>
  <c r="G32" i="12"/>
  <c r="G33" i="12"/>
  <c r="G34" i="12"/>
  <c r="G35" i="12"/>
  <c r="G36" i="12"/>
  <c r="G37" i="12"/>
  <c r="G38" i="12"/>
  <c r="G39" i="12"/>
  <c r="F25" i="12"/>
  <c r="F26" i="12"/>
  <c r="F27" i="12"/>
  <c r="F28" i="12"/>
  <c r="F29" i="12"/>
  <c r="F30" i="12"/>
  <c r="F31" i="12"/>
  <c r="G31" i="12" s="1"/>
  <c r="F32" i="12"/>
  <c r="F33" i="12"/>
  <c r="F34" i="12"/>
  <c r="F35" i="12"/>
  <c r="F36" i="12"/>
  <c r="F37" i="12"/>
  <c r="F38" i="12"/>
  <c r="F39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L33" i="12"/>
  <c r="AI39" i="26"/>
  <c r="AH39" i="26"/>
  <c r="AG39" i="26"/>
  <c r="AF39" i="26"/>
  <c r="AI38" i="26"/>
  <c r="AH38" i="26"/>
  <c r="AG38" i="26"/>
  <c r="AF38" i="26"/>
  <c r="AI37" i="26"/>
  <c r="AH37" i="26"/>
  <c r="AG37" i="26"/>
  <c r="AF37" i="26"/>
  <c r="AI36" i="26"/>
  <c r="AH36" i="26"/>
  <c r="AG36" i="26"/>
  <c r="AF36" i="26"/>
  <c r="AI35" i="26"/>
  <c r="AH35" i="26"/>
  <c r="AG35" i="26"/>
  <c r="AF35" i="26"/>
  <c r="AI34" i="26"/>
  <c r="AH34" i="26"/>
  <c r="AG34" i="26"/>
  <c r="AF34" i="26"/>
  <c r="AI33" i="26"/>
  <c r="AH33" i="26"/>
  <c r="AG33" i="26"/>
  <c r="AF33" i="26"/>
  <c r="AI32" i="26"/>
  <c r="AH32" i="26"/>
  <c r="AG32" i="26"/>
  <c r="AF32" i="26"/>
  <c r="AI31" i="26"/>
  <c r="AH31" i="26"/>
  <c r="AG31" i="26"/>
  <c r="AF31" i="26"/>
  <c r="AI30" i="26"/>
  <c r="AH30" i="26"/>
  <c r="AG30" i="26"/>
  <c r="AF30" i="26"/>
  <c r="AI29" i="26"/>
  <c r="AH29" i="26"/>
  <c r="AG29" i="26"/>
  <c r="AF29" i="26"/>
  <c r="AI28" i="26"/>
  <c r="AH28" i="26"/>
  <c r="AG28" i="26"/>
  <c r="AF28" i="26"/>
  <c r="AI27" i="26"/>
  <c r="AH27" i="26"/>
  <c r="AG27" i="26"/>
  <c r="AF27" i="26"/>
  <c r="AI26" i="26"/>
  <c r="AH26" i="26"/>
  <c r="AG26" i="26"/>
  <c r="AF26" i="26"/>
  <c r="AI25" i="26"/>
  <c r="AH25" i="26"/>
  <c r="AG25" i="26"/>
  <c r="AF25" i="26"/>
  <c r="AI24" i="26"/>
  <c r="AH24" i="26"/>
  <c r="AG24" i="26"/>
  <c r="AF24" i="26"/>
  <c r="AI23" i="26"/>
  <c r="AH23" i="26"/>
  <c r="AG23" i="26"/>
  <c r="AF23" i="26"/>
  <c r="AI22" i="26"/>
  <c r="AH22" i="26"/>
  <c r="AG22" i="26"/>
  <c r="AF22" i="26"/>
  <c r="AI21" i="26"/>
  <c r="AH21" i="26"/>
  <c r="AG21" i="26"/>
  <c r="AF21" i="26"/>
  <c r="AI20" i="26"/>
  <c r="AH20" i="26"/>
  <c r="AG20" i="26"/>
  <c r="AF20" i="26"/>
  <c r="AI19" i="26"/>
  <c r="AH19" i="26"/>
  <c r="AG19" i="26"/>
  <c r="AF19" i="26"/>
  <c r="AI18" i="26"/>
  <c r="AH18" i="26"/>
  <c r="AG18" i="26"/>
  <c r="AF18" i="26"/>
  <c r="AI17" i="26"/>
  <c r="AH17" i="26"/>
  <c r="AG17" i="26"/>
  <c r="AF17" i="26"/>
  <c r="AI16" i="26"/>
  <c r="AH16" i="26"/>
  <c r="AG16" i="26"/>
  <c r="AF16" i="26"/>
  <c r="AI15" i="26"/>
  <c r="AH15" i="26"/>
  <c r="AG15" i="26"/>
  <c r="AF15" i="26"/>
  <c r="AI14" i="26"/>
  <c r="AH14" i="26"/>
  <c r="AG14" i="26"/>
  <c r="AF14" i="26"/>
  <c r="AI13" i="26"/>
  <c r="AH13" i="26"/>
  <c r="AG13" i="26"/>
  <c r="AF13" i="26"/>
  <c r="AI12" i="26"/>
  <c r="AH12" i="26"/>
  <c r="AG12" i="26"/>
  <c r="AF12" i="26"/>
  <c r="AI11" i="26"/>
  <c r="AH11" i="26"/>
  <c r="AG11" i="26"/>
  <c r="AF11" i="26"/>
  <c r="AI10" i="26"/>
  <c r="AH10" i="26"/>
  <c r="AG10" i="26"/>
  <c r="AF10" i="26"/>
  <c r="AI9" i="26"/>
  <c r="AH9" i="26"/>
  <c r="AG9" i="26"/>
  <c r="AF9" i="26"/>
  <c r="AI8" i="26"/>
  <c r="AH8" i="26"/>
  <c r="AG8" i="26"/>
  <c r="AF8" i="26"/>
  <c r="AI7" i="26"/>
  <c r="AH7" i="26"/>
  <c r="AG7" i="26"/>
  <c r="AF7" i="26"/>
  <c r="AI39" i="25"/>
  <c r="AH39" i="25"/>
  <c r="AG39" i="25"/>
  <c r="AF39" i="25"/>
  <c r="AI38" i="25"/>
  <c r="AH38" i="25"/>
  <c r="AG38" i="25"/>
  <c r="AF38" i="25"/>
  <c r="AI37" i="25"/>
  <c r="AH37" i="25"/>
  <c r="AG37" i="25"/>
  <c r="AF37" i="25"/>
  <c r="AI36" i="25"/>
  <c r="AH36" i="25"/>
  <c r="AG36" i="25"/>
  <c r="AF36" i="25"/>
  <c r="AI35" i="25"/>
  <c r="AH35" i="25"/>
  <c r="AG35" i="25"/>
  <c r="AF35" i="25"/>
  <c r="AI34" i="25"/>
  <c r="AH34" i="25"/>
  <c r="AG34" i="25"/>
  <c r="AF34" i="25"/>
  <c r="AI33" i="25"/>
  <c r="AH33" i="25"/>
  <c r="AG33" i="25"/>
  <c r="AF33" i="25"/>
  <c r="AI32" i="25"/>
  <c r="AH32" i="25"/>
  <c r="AG32" i="25"/>
  <c r="AF32" i="25"/>
  <c r="AI31" i="25"/>
  <c r="AH31" i="25"/>
  <c r="AG31" i="25"/>
  <c r="AF31" i="25"/>
  <c r="AI30" i="25"/>
  <c r="AH30" i="25"/>
  <c r="AG30" i="25"/>
  <c r="AF30" i="25"/>
  <c r="AI29" i="25"/>
  <c r="AH29" i="25"/>
  <c r="AG29" i="25"/>
  <c r="AF29" i="25"/>
  <c r="AI28" i="25"/>
  <c r="AH28" i="25"/>
  <c r="AG28" i="25"/>
  <c r="AF28" i="25"/>
  <c r="AI27" i="25"/>
  <c r="AH27" i="25"/>
  <c r="AG27" i="25"/>
  <c r="AF27" i="25"/>
  <c r="AI26" i="25"/>
  <c r="AH26" i="25"/>
  <c r="AG26" i="25"/>
  <c r="AF26" i="25"/>
  <c r="AI25" i="25"/>
  <c r="AH25" i="25"/>
  <c r="AG25" i="25"/>
  <c r="AF25" i="25"/>
  <c r="AI24" i="25"/>
  <c r="AH24" i="25"/>
  <c r="AG24" i="25"/>
  <c r="AF24" i="25"/>
  <c r="AI23" i="25"/>
  <c r="AH23" i="25"/>
  <c r="AG23" i="25"/>
  <c r="AF23" i="25"/>
  <c r="AI22" i="25"/>
  <c r="AH22" i="25"/>
  <c r="AG22" i="25"/>
  <c r="AF22" i="25"/>
  <c r="AI21" i="25"/>
  <c r="AH21" i="25"/>
  <c r="AG21" i="25"/>
  <c r="AF21" i="25"/>
  <c r="AI20" i="25"/>
  <c r="AH20" i="25"/>
  <c r="AG20" i="25"/>
  <c r="AF20" i="25"/>
  <c r="AI19" i="25"/>
  <c r="AH19" i="25"/>
  <c r="AG19" i="25"/>
  <c r="AF19" i="25"/>
  <c r="AI18" i="25"/>
  <c r="AH18" i="25"/>
  <c r="AG18" i="25"/>
  <c r="AF18" i="25"/>
  <c r="AI17" i="25"/>
  <c r="AH17" i="25"/>
  <c r="AG17" i="25"/>
  <c r="AF17" i="25"/>
  <c r="AI16" i="25"/>
  <c r="AH16" i="25"/>
  <c r="AG16" i="25"/>
  <c r="AF16" i="25"/>
  <c r="AI15" i="25"/>
  <c r="AH15" i="25"/>
  <c r="AG15" i="25"/>
  <c r="AF15" i="25"/>
  <c r="AI14" i="25"/>
  <c r="AH14" i="25"/>
  <c r="AG14" i="25"/>
  <c r="AF14" i="25"/>
  <c r="AI13" i="25"/>
  <c r="AH13" i="25"/>
  <c r="AG13" i="25"/>
  <c r="AF13" i="25"/>
  <c r="AI12" i="25"/>
  <c r="AH12" i="25"/>
  <c r="AG12" i="25"/>
  <c r="AF12" i="25"/>
  <c r="AI11" i="25"/>
  <c r="AH11" i="25"/>
  <c r="AG11" i="25"/>
  <c r="AF11" i="25"/>
  <c r="AI10" i="25"/>
  <c r="AH10" i="25"/>
  <c r="AG10" i="25"/>
  <c r="AF10" i="25"/>
  <c r="AI9" i="25"/>
  <c r="AH9" i="25"/>
  <c r="AG9" i="25"/>
  <c r="AF9" i="25"/>
  <c r="AI8" i="25"/>
  <c r="AH8" i="25"/>
  <c r="AG8" i="25"/>
  <c r="AF8" i="25"/>
  <c r="AI7" i="25"/>
  <c r="AH7" i="25"/>
  <c r="AG7" i="25"/>
  <c r="AF7" i="25"/>
  <c r="AF8" i="6"/>
  <c r="AG8" i="6"/>
  <c r="AH8" i="6"/>
  <c r="I8" i="12" s="1"/>
  <c r="AI8" i="6"/>
  <c r="AF9" i="6"/>
  <c r="F9" i="12" s="1"/>
  <c r="AG9" i="6"/>
  <c r="J9" i="12" s="1"/>
  <c r="AH9" i="6"/>
  <c r="I9" i="12" s="1"/>
  <c r="AI9" i="6"/>
  <c r="H9" i="12" s="1"/>
  <c r="AF10" i="6"/>
  <c r="F10" i="12" s="1"/>
  <c r="AG10" i="6"/>
  <c r="J10" i="12" s="1"/>
  <c r="AH10" i="6"/>
  <c r="I10" i="12" s="1"/>
  <c r="AI10" i="6"/>
  <c r="H10" i="12" s="1"/>
  <c r="AF11" i="6"/>
  <c r="F11" i="12" s="1"/>
  <c r="AG11" i="6"/>
  <c r="J11" i="12" s="1"/>
  <c r="AH11" i="6"/>
  <c r="I11" i="12" s="1"/>
  <c r="AI11" i="6"/>
  <c r="H11" i="12" s="1"/>
  <c r="AF12" i="6"/>
  <c r="F12" i="12" s="1"/>
  <c r="AG12" i="6"/>
  <c r="J12" i="12" s="1"/>
  <c r="AH12" i="6"/>
  <c r="I12" i="12" s="1"/>
  <c r="AI12" i="6"/>
  <c r="H12" i="12" s="1"/>
  <c r="AF13" i="6"/>
  <c r="F13" i="12" s="1"/>
  <c r="AG13" i="6"/>
  <c r="J13" i="12" s="1"/>
  <c r="AH13" i="6"/>
  <c r="I13" i="12" s="1"/>
  <c r="AI13" i="6"/>
  <c r="H13" i="12" s="1"/>
  <c r="AF14" i="6"/>
  <c r="F14" i="12" s="1"/>
  <c r="AG14" i="6"/>
  <c r="J14" i="12" s="1"/>
  <c r="AH14" i="6"/>
  <c r="I14" i="12" s="1"/>
  <c r="AI14" i="6"/>
  <c r="H14" i="12" s="1"/>
  <c r="AF15" i="6"/>
  <c r="F15" i="12" s="1"/>
  <c r="AG15" i="6"/>
  <c r="J15" i="12" s="1"/>
  <c r="AH15" i="6"/>
  <c r="I15" i="12" s="1"/>
  <c r="AI15" i="6"/>
  <c r="H15" i="12" s="1"/>
  <c r="AF16" i="6"/>
  <c r="F16" i="12" s="1"/>
  <c r="AG16" i="6"/>
  <c r="J16" i="12" s="1"/>
  <c r="AH16" i="6"/>
  <c r="I16" i="12" s="1"/>
  <c r="AI16" i="6"/>
  <c r="H16" i="12" s="1"/>
  <c r="AF17" i="6"/>
  <c r="F17" i="12" s="1"/>
  <c r="AG17" i="6"/>
  <c r="J17" i="12" s="1"/>
  <c r="AH17" i="6"/>
  <c r="I17" i="12" s="1"/>
  <c r="AI17" i="6"/>
  <c r="H17" i="12" s="1"/>
  <c r="AF18" i="6"/>
  <c r="F18" i="12" s="1"/>
  <c r="AG18" i="6"/>
  <c r="J18" i="12" s="1"/>
  <c r="AH18" i="6"/>
  <c r="I18" i="12" s="1"/>
  <c r="AI18" i="6"/>
  <c r="H18" i="12" s="1"/>
  <c r="AF19" i="6"/>
  <c r="F19" i="12" s="1"/>
  <c r="AG19" i="6"/>
  <c r="J19" i="12" s="1"/>
  <c r="AH19" i="6"/>
  <c r="I19" i="12" s="1"/>
  <c r="AI19" i="6"/>
  <c r="H19" i="12" s="1"/>
  <c r="AF20" i="6"/>
  <c r="F20" i="12" s="1"/>
  <c r="AG20" i="6"/>
  <c r="J20" i="12" s="1"/>
  <c r="AH20" i="6"/>
  <c r="I20" i="12" s="1"/>
  <c r="AI20" i="6"/>
  <c r="H20" i="12" s="1"/>
  <c r="AF21" i="6"/>
  <c r="F21" i="12" s="1"/>
  <c r="AG21" i="6"/>
  <c r="J21" i="12" s="1"/>
  <c r="AH21" i="6"/>
  <c r="I21" i="12" s="1"/>
  <c r="AI21" i="6"/>
  <c r="H21" i="12" s="1"/>
  <c r="AF22" i="6"/>
  <c r="F22" i="12" s="1"/>
  <c r="AG22" i="6"/>
  <c r="J22" i="12" s="1"/>
  <c r="AH22" i="6"/>
  <c r="I22" i="12" s="1"/>
  <c r="AI22" i="6"/>
  <c r="H22" i="12" s="1"/>
  <c r="AF23" i="6"/>
  <c r="F23" i="12" s="1"/>
  <c r="AG23" i="6"/>
  <c r="J23" i="12" s="1"/>
  <c r="AH23" i="6"/>
  <c r="I23" i="12" s="1"/>
  <c r="AI23" i="6"/>
  <c r="H23" i="12" s="1"/>
  <c r="AF24" i="6"/>
  <c r="F24" i="12" s="1"/>
  <c r="AG24" i="6"/>
  <c r="J24" i="12" s="1"/>
  <c r="AH24" i="6"/>
  <c r="I24" i="12" s="1"/>
  <c r="AI24" i="6"/>
  <c r="H24" i="12" s="1"/>
  <c r="AF25" i="6"/>
  <c r="AG25" i="6"/>
  <c r="AH25" i="6"/>
  <c r="AI25" i="6"/>
  <c r="AF26" i="6"/>
  <c r="AG26" i="6"/>
  <c r="AH26" i="6"/>
  <c r="AI26" i="6"/>
  <c r="AF27" i="6"/>
  <c r="AG27" i="6"/>
  <c r="AH27" i="6"/>
  <c r="AI27" i="6"/>
  <c r="AF28" i="6"/>
  <c r="AG28" i="6"/>
  <c r="AH28" i="6"/>
  <c r="AI28" i="6"/>
  <c r="AF29" i="6"/>
  <c r="AG29" i="6"/>
  <c r="AH29" i="6"/>
  <c r="AI29" i="6"/>
  <c r="AF30" i="6"/>
  <c r="AG30" i="6"/>
  <c r="AH30" i="6"/>
  <c r="AI30" i="6"/>
  <c r="AF31" i="6"/>
  <c r="AG31" i="6"/>
  <c r="AH31" i="6"/>
  <c r="AI31" i="6"/>
  <c r="AF32" i="6"/>
  <c r="AG32" i="6"/>
  <c r="AH32" i="6"/>
  <c r="AI32" i="6"/>
  <c r="AF33" i="6"/>
  <c r="AG33" i="6"/>
  <c r="AH33" i="6"/>
  <c r="AI33" i="6"/>
  <c r="AF34" i="6"/>
  <c r="AG34" i="6"/>
  <c r="AH34" i="6"/>
  <c r="AI34" i="6"/>
  <c r="AF35" i="6"/>
  <c r="AG35" i="6"/>
  <c r="AH35" i="6"/>
  <c r="AI35" i="6"/>
  <c r="AF36" i="6"/>
  <c r="AG36" i="6"/>
  <c r="AH36" i="6"/>
  <c r="AI36" i="6"/>
  <c r="AF37" i="6"/>
  <c r="AG37" i="6"/>
  <c r="AH37" i="6"/>
  <c r="AI37" i="6"/>
  <c r="AF38" i="6"/>
  <c r="AG38" i="6"/>
  <c r="AH38" i="6"/>
  <c r="AI38" i="6"/>
  <c r="AF39" i="6"/>
  <c r="AG39" i="6"/>
  <c r="AH39" i="6"/>
  <c r="AI39" i="6"/>
  <c r="AI7" i="6"/>
  <c r="AH7" i="6"/>
  <c r="I7" i="12" s="1"/>
  <c r="AG7" i="6"/>
  <c r="AF7" i="6"/>
  <c r="AJ35" i="6"/>
  <c r="E39" i="26"/>
  <c r="D39" i="26"/>
  <c r="C39" i="26"/>
  <c r="B39" i="26"/>
  <c r="A39" i="26"/>
  <c r="E38" i="26"/>
  <c r="D38" i="26"/>
  <c r="C38" i="26"/>
  <c r="B38" i="26"/>
  <c r="A38" i="26"/>
  <c r="E37" i="26"/>
  <c r="D37" i="26"/>
  <c r="C37" i="26"/>
  <c r="B37" i="26"/>
  <c r="A37" i="26"/>
  <c r="E36" i="26"/>
  <c r="D36" i="26"/>
  <c r="C36" i="26"/>
  <c r="B36" i="26"/>
  <c r="A36" i="26"/>
  <c r="E35" i="26"/>
  <c r="D35" i="26"/>
  <c r="C35" i="26"/>
  <c r="B35" i="26"/>
  <c r="A35" i="26"/>
  <c r="E34" i="26"/>
  <c r="D34" i="26"/>
  <c r="C34" i="26"/>
  <c r="B34" i="26"/>
  <c r="A34" i="26"/>
  <c r="E33" i="26"/>
  <c r="D33" i="26"/>
  <c r="C33" i="26"/>
  <c r="B33" i="26"/>
  <c r="A33" i="26"/>
  <c r="E32" i="26"/>
  <c r="D32" i="26"/>
  <c r="C32" i="26"/>
  <c r="B32" i="26"/>
  <c r="A32" i="26"/>
  <c r="E31" i="26"/>
  <c r="D31" i="26"/>
  <c r="C31" i="26"/>
  <c r="B31" i="26"/>
  <c r="A31" i="26"/>
  <c r="E30" i="26"/>
  <c r="D30" i="26"/>
  <c r="C30" i="26"/>
  <c r="B30" i="26"/>
  <c r="A30" i="26"/>
  <c r="E29" i="26"/>
  <c r="D29" i="26"/>
  <c r="C29" i="26"/>
  <c r="B29" i="26"/>
  <c r="A29" i="26"/>
  <c r="E28" i="26"/>
  <c r="D28" i="26"/>
  <c r="C28" i="26"/>
  <c r="B28" i="26"/>
  <c r="A28" i="26"/>
  <c r="E27" i="26"/>
  <c r="D27" i="26"/>
  <c r="C27" i="26"/>
  <c r="B27" i="26"/>
  <c r="A27" i="26"/>
  <c r="E26" i="26"/>
  <c r="D26" i="26"/>
  <c r="C26" i="26"/>
  <c r="B26" i="26"/>
  <c r="A26" i="26"/>
  <c r="E25" i="26"/>
  <c r="D25" i="26"/>
  <c r="C25" i="26"/>
  <c r="B25" i="26"/>
  <c r="A25" i="26"/>
  <c r="E24" i="26"/>
  <c r="D24" i="26"/>
  <c r="C24" i="26"/>
  <c r="B24" i="26"/>
  <c r="A24" i="26"/>
  <c r="E23" i="26"/>
  <c r="D23" i="26"/>
  <c r="C23" i="26"/>
  <c r="B23" i="26"/>
  <c r="A23" i="26"/>
  <c r="E22" i="26"/>
  <c r="D22" i="26"/>
  <c r="C22" i="26"/>
  <c r="B22" i="26"/>
  <c r="A22" i="26"/>
  <c r="E21" i="26"/>
  <c r="D21" i="26"/>
  <c r="C21" i="26"/>
  <c r="B21" i="26"/>
  <c r="A21" i="26"/>
  <c r="E20" i="26"/>
  <c r="D20" i="26"/>
  <c r="C20" i="26"/>
  <c r="B20" i="26"/>
  <c r="A20" i="26"/>
  <c r="E19" i="26"/>
  <c r="D19" i="26"/>
  <c r="C19" i="26"/>
  <c r="B19" i="26"/>
  <c r="A19" i="26"/>
  <c r="E18" i="26"/>
  <c r="D18" i="26"/>
  <c r="C18" i="26"/>
  <c r="B18" i="26"/>
  <c r="A18" i="26"/>
  <c r="E17" i="26"/>
  <c r="D17" i="26"/>
  <c r="C17" i="26"/>
  <c r="B17" i="26"/>
  <c r="A17" i="26"/>
  <c r="E16" i="26"/>
  <c r="D16" i="26"/>
  <c r="C16" i="26"/>
  <c r="B16" i="26"/>
  <c r="A16" i="26"/>
  <c r="E15" i="26"/>
  <c r="D15" i="26"/>
  <c r="C15" i="26"/>
  <c r="B15" i="26"/>
  <c r="A15" i="26"/>
  <c r="E14" i="26"/>
  <c r="D14" i="26"/>
  <c r="C14" i="26"/>
  <c r="B14" i="26"/>
  <c r="A14" i="26"/>
  <c r="E13" i="26"/>
  <c r="D13" i="26"/>
  <c r="C13" i="26"/>
  <c r="B13" i="26"/>
  <c r="A13" i="26"/>
  <c r="E12" i="26"/>
  <c r="D12" i="26"/>
  <c r="C12" i="26"/>
  <c r="B12" i="26"/>
  <c r="A12" i="26"/>
  <c r="E11" i="26"/>
  <c r="D11" i="26"/>
  <c r="C11" i="26"/>
  <c r="B11" i="26"/>
  <c r="A11" i="26"/>
  <c r="E10" i="26"/>
  <c r="D10" i="26"/>
  <c r="C10" i="26"/>
  <c r="B10" i="26"/>
  <c r="A10" i="26"/>
  <c r="E9" i="26"/>
  <c r="D9" i="26"/>
  <c r="C9" i="26"/>
  <c r="B9" i="26"/>
  <c r="A9" i="26"/>
  <c r="E8" i="26"/>
  <c r="D8" i="26"/>
  <c r="C8" i="26"/>
  <c r="B8" i="26"/>
  <c r="A8" i="26"/>
  <c r="E7" i="26"/>
  <c r="D7" i="26"/>
  <c r="C7" i="26"/>
  <c r="B7" i="26"/>
  <c r="A7" i="26"/>
  <c r="E39" i="25"/>
  <c r="D39" i="25"/>
  <c r="C39" i="25"/>
  <c r="B39" i="25"/>
  <c r="A39" i="25"/>
  <c r="E38" i="25"/>
  <c r="D38" i="25"/>
  <c r="C38" i="25"/>
  <c r="B38" i="25"/>
  <c r="A38" i="25"/>
  <c r="E37" i="25"/>
  <c r="D37" i="25"/>
  <c r="C37" i="25"/>
  <c r="B37" i="25"/>
  <c r="A37" i="25"/>
  <c r="E36" i="25"/>
  <c r="D36" i="25"/>
  <c r="C36" i="25"/>
  <c r="B36" i="25"/>
  <c r="A36" i="25"/>
  <c r="E35" i="25"/>
  <c r="D35" i="25"/>
  <c r="C35" i="25"/>
  <c r="B35" i="25"/>
  <c r="A35" i="25"/>
  <c r="E34" i="25"/>
  <c r="D34" i="25"/>
  <c r="C34" i="25"/>
  <c r="B34" i="25"/>
  <c r="A34" i="25"/>
  <c r="E33" i="25"/>
  <c r="D33" i="25"/>
  <c r="C33" i="25"/>
  <c r="B33" i="25"/>
  <c r="A33" i="25"/>
  <c r="E32" i="25"/>
  <c r="D32" i="25"/>
  <c r="C32" i="25"/>
  <c r="B32" i="25"/>
  <c r="A32" i="25"/>
  <c r="E31" i="25"/>
  <c r="D31" i="25"/>
  <c r="C31" i="25"/>
  <c r="B31" i="25"/>
  <c r="A31" i="25"/>
  <c r="E30" i="25"/>
  <c r="D30" i="25"/>
  <c r="C30" i="25"/>
  <c r="B30" i="25"/>
  <c r="A30" i="25"/>
  <c r="E29" i="25"/>
  <c r="D29" i="25"/>
  <c r="C29" i="25"/>
  <c r="B29" i="25"/>
  <c r="A29" i="25"/>
  <c r="E28" i="25"/>
  <c r="D28" i="25"/>
  <c r="C28" i="25"/>
  <c r="B28" i="25"/>
  <c r="A28" i="25"/>
  <c r="E27" i="25"/>
  <c r="D27" i="25"/>
  <c r="C27" i="25"/>
  <c r="B27" i="25"/>
  <c r="A27" i="25"/>
  <c r="E26" i="25"/>
  <c r="D26" i="25"/>
  <c r="C26" i="25"/>
  <c r="B26" i="25"/>
  <c r="A26" i="25"/>
  <c r="E25" i="25"/>
  <c r="D25" i="25"/>
  <c r="C25" i="25"/>
  <c r="B25" i="25"/>
  <c r="A25" i="25"/>
  <c r="E24" i="25"/>
  <c r="D24" i="25"/>
  <c r="C24" i="25"/>
  <c r="B24" i="25"/>
  <c r="A24" i="25"/>
  <c r="E23" i="25"/>
  <c r="D23" i="25"/>
  <c r="C23" i="25"/>
  <c r="B23" i="25"/>
  <c r="A23" i="25"/>
  <c r="E22" i="25"/>
  <c r="D22" i="25"/>
  <c r="C22" i="25"/>
  <c r="B22" i="25"/>
  <c r="A22" i="25"/>
  <c r="E21" i="25"/>
  <c r="D21" i="25"/>
  <c r="C21" i="25"/>
  <c r="B21" i="25"/>
  <c r="A21" i="25"/>
  <c r="E20" i="25"/>
  <c r="D20" i="25"/>
  <c r="C20" i="25"/>
  <c r="B20" i="25"/>
  <c r="A20" i="25"/>
  <c r="E19" i="25"/>
  <c r="D19" i="25"/>
  <c r="C19" i="25"/>
  <c r="B19" i="25"/>
  <c r="A19" i="25"/>
  <c r="E18" i="25"/>
  <c r="D18" i="25"/>
  <c r="C18" i="25"/>
  <c r="B18" i="25"/>
  <c r="A18" i="25"/>
  <c r="E17" i="25"/>
  <c r="D17" i="25"/>
  <c r="C17" i="25"/>
  <c r="B17" i="25"/>
  <c r="A17" i="25"/>
  <c r="E16" i="25"/>
  <c r="D16" i="25"/>
  <c r="C16" i="25"/>
  <c r="B16" i="25"/>
  <c r="A16" i="25"/>
  <c r="E15" i="25"/>
  <c r="D15" i="25"/>
  <c r="C15" i="25"/>
  <c r="B15" i="25"/>
  <c r="A15" i="25"/>
  <c r="E14" i="25"/>
  <c r="D14" i="25"/>
  <c r="C14" i="25"/>
  <c r="B14" i="25"/>
  <c r="A14" i="25"/>
  <c r="E13" i="25"/>
  <c r="D13" i="25"/>
  <c r="C13" i="25"/>
  <c r="B13" i="25"/>
  <c r="A13" i="25"/>
  <c r="E12" i="25"/>
  <c r="D12" i="25"/>
  <c r="C12" i="25"/>
  <c r="B12" i="25"/>
  <c r="A12" i="25"/>
  <c r="E11" i="25"/>
  <c r="D11" i="25"/>
  <c r="C11" i="25"/>
  <c r="B11" i="25"/>
  <c r="A11" i="25"/>
  <c r="E10" i="25"/>
  <c r="D10" i="25"/>
  <c r="C10" i="25"/>
  <c r="B10" i="25"/>
  <c r="A10" i="25"/>
  <c r="E9" i="25"/>
  <c r="D9" i="25"/>
  <c r="C9" i="25"/>
  <c r="B9" i="25"/>
  <c r="A9" i="25"/>
  <c r="E8" i="25"/>
  <c r="D8" i="25"/>
  <c r="C8" i="25"/>
  <c r="B8" i="25"/>
  <c r="A8" i="25"/>
  <c r="E7" i="25"/>
  <c r="D7" i="25"/>
  <c r="C7" i="25"/>
  <c r="B7" i="25"/>
  <c r="A7" i="25"/>
  <c r="A8" i="6"/>
  <c r="B8" i="6"/>
  <c r="C8" i="6"/>
  <c r="D8" i="6"/>
  <c r="E8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E7" i="6"/>
  <c r="D7" i="6"/>
  <c r="C7" i="6"/>
  <c r="B7" i="6"/>
  <c r="A7" i="6"/>
  <c r="E38" i="15"/>
  <c r="D38" i="15"/>
  <c r="C38" i="15"/>
  <c r="B38" i="15"/>
  <c r="A38" i="15"/>
  <c r="E37" i="15"/>
  <c r="D37" i="15"/>
  <c r="C37" i="15"/>
  <c r="B37" i="15"/>
  <c r="A37" i="15"/>
  <c r="E36" i="15"/>
  <c r="D36" i="15"/>
  <c r="C36" i="15"/>
  <c r="B36" i="15"/>
  <c r="A36" i="15"/>
  <c r="E35" i="15"/>
  <c r="D35" i="15"/>
  <c r="C35" i="15"/>
  <c r="B35" i="15"/>
  <c r="A35" i="15"/>
  <c r="E34" i="15"/>
  <c r="D34" i="15"/>
  <c r="C34" i="15"/>
  <c r="B34" i="15"/>
  <c r="A34" i="15"/>
  <c r="E33" i="15"/>
  <c r="D33" i="15"/>
  <c r="C33" i="15"/>
  <c r="B33" i="15"/>
  <c r="A33" i="15"/>
  <c r="E32" i="15"/>
  <c r="D32" i="15"/>
  <c r="C32" i="15"/>
  <c r="B32" i="15"/>
  <c r="A32" i="15"/>
  <c r="E31" i="15"/>
  <c r="D31" i="15"/>
  <c r="C31" i="15"/>
  <c r="B31" i="15"/>
  <c r="A31" i="15"/>
  <c r="E30" i="15"/>
  <c r="D30" i="15"/>
  <c r="C30" i="15"/>
  <c r="B30" i="15"/>
  <c r="A30" i="15"/>
  <c r="E29" i="15"/>
  <c r="D29" i="15"/>
  <c r="C29" i="15"/>
  <c r="B29" i="15"/>
  <c r="A29" i="15"/>
  <c r="E28" i="15"/>
  <c r="D28" i="15"/>
  <c r="C28" i="15"/>
  <c r="B28" i="15"/>
  <c r="A28" i="15"/>
  <c r="E27" i="15"/>
  <c r="D27" i="15"/>
  <c r="C27" i="15"/>
  <c r="B27" i="15"/>
  <c r="A27" i="15"/>
  <c r="E26" i="15"/>
  <c r="D26" i="15"/>
  <c r="C26" i="15"/>
  <c r="B26" i="15"/>
  <c r="A26" i="15"/>
  <c r="E25" i="15"/>
  <c r="D25" i="15"/>
  <c r="C25" i="15"/>
  <c r="B25" i="15"/>
  <c r="A25" i="15"/>
  <c r="E24" i="15"/>
  <c r="D24" i="15"/>
  <c r="C24" i="15"/>
  <c r="B24" i="15"/>
  <c r="A24" i="15"/>
  <c r="E23" i="15"/>
  <c r="D23" i="15"/>
  <c r="C23" i="15"/>
  <c r="B23" i="15"/>
  <c r="A23" i="15"/>
  <c r="E22" i="15"/>
  <c r="D22" i="15"/>
  <c r="C22" i="15"/>
  <c r="B22" i="15"/>
  <c r="A22" i="15"/>
  <c r="E21" i="15"/>
  <c r="D21" i="15"/>
  <c r="C21" i="15"/>
  <c r="B21" i="15"/>
  <c r="A21" i="15"/>
  <c r="E20" i="15"/>
  <c r="D20" i="15"/>
  <c r="C20" i="15"/>
  <c r="B20" i="15"/>
  <c r="A20" i="15"/>
  <c r="E19" i="15"/>
  <c r="D19" i="15"/>
  <c r="C19" i="15"/>
  <c r="B19" i="15"/>
  <c r="A19" i="15"/>
  <c r="E18" i="15"/>
  <c r="D18" i="15"/>
  <c r="C18" i="15"/>
  <c r="B18" i="15"/>
  <c r="A18" i="15"/>
  <c r="E17" i="15"/>
  <c r="D17" i="15"/>
  <c r="C17" i="15"/>
  <c r="B17" i="15"/>
  <c r="A17" i="15"/>
  <c r="E16" i="15"/>
  <c r="D16" i="15"/>
  <c r="C16" i="15"/>
  <c r="B16" i="15"/>
  <c r="A16" i="15"/>
  <c r="E15" i="15"/>
  <c r="D15" i="15"/>
  <c r="C15" i="15"/>
  <c r="B15" i="15"/>
  <c r="A15" i="15"/>
  <c r="E14" i="15"/>
  <c r="D14" i="15"/>
  <c r="C14" i="15"/>
  <c r="B14" i="15"/>
  <c r="A14" i="15"/>
  <c r="E13" i="15"/>
  <c r="D13" i="15"/>
  <c r="C13" i="15"/>
  <c r="B13" i="15"/>
  <c r="A13" i="15"/>
  <c r="E12" i="15"/>
  <c r="D12" i="15"/>
  <c r="C12" i="15"/>
  <c r="B12" i="15"/>
  <c r="A12" i="15"/>
  <c r="E11" i="15"/>
  <c r="D11" i="15"/>
  <c r="C11" i="15"/>
  <c r="B11" i="15"/>
  <c r="A11" i="15"/>
  <c r="E10" i="15"/>
  <c r="D10" i="15"/>
  <c r="C10" i="15"/>
  <c r="B10" i="15"/>
  <c r="A10" i="15"/>
  <c r="E9" i="15"/>
  <c r="D9" i="15"/>
  <c r="C9" i="15"/>
  <c r="B9" i="15"/>
  <c r="A9" i="15"/>
  <c r="E8" i="15"/>
  <c r="D8" i="15"/>
  <c r="C8" i="15"/>
  <c r="B8" i="15"/>
  <c r="A8" i="15"/>
  <c r="E7" i="15"/>
  <c r="D7" i="15"/>
  <c r="C7" i="15"/>
  <c r="B7" i="15"/>
  <c r="A7" i="15"/>
  <c r="E6" i="15"/>
  <c r="D6" i="15"/>
  <c r="C6" i="15"/>
  <c r="B6" i="15"/>
  <c r="A6" i="15"/>
  <c r="E38" i="17"/>
  <c r="D38" i="17"/>
  <c r="C38" i="17"/>
  <c r="B38" i="17"/>
  <c r="A38" i="17"/>
  <c r="E37" i="17"/>
  <c r="D37" i="17"/>
  <c r="C37" i="17"/>
  <c r="B37" i="17"/>
  <c r="A37" i="17"/>
  <c r="E36" i="17"/>
  <c r="D36" i="17"/>
  <c r="C36" i="17"/>
  <c r="B36" i="17"/>
  <c r="A36" i="17"/>
  <c r="E35" i="17"/>
  <c r="D35" i="17"/>
  <c r="C35" i="17"/>
  <c r="B35" i="17"/>
  <c r="A35" i="17"/>
  <c r="E34" i="17"/>
  <c r="D34" i="17"/>
  <c r="C34" i="17"/>
  <c r="B34" i="17"/>
  <c r="A34" i="17"/>
  <c r="E33" i="17"/>
  <c r="D33" i="17"/>
  <c r="C33" i="17"/>
  <c r="B33" i="17"/>
  <c r="A33" i="17"/>
  <c r="E32" i="17"/>
  <c r="D32" i="17"/>
  <c r="C32" i="17"/>
  <c r="B32" i="17"/>
  <c r="A32" i="17"/>
  <c r="E31" i="17"/>
  <c r="D31" i="17"/>
  <c r="C31" i="17"/>
  <c r="B31" i="17"/>
  <c r="A31" i="17"/>
  <c r="E30" i="17"/>
  <c r="D30" i="17"/>
  <c r="C30" i="17"/>
  <c r="B30" i="17"/>
  <c r="A30" i="17"/>
  <c r="E29" i="17"/>
  <c r="D29" i="17"/>
  <c r="C29" i="17"/>
  <c r="B29" i="17"/>
  <c r="A29" i="17"/>
  <c r="E28" i="17"/>
  <c r="D28" i="17"/>
  <c r="C28" i="17"/>
  <c r="B28" i="17"/>
  <c r="A28" i="17"/>
  <c r="E27" i="17"/>
  <c r="D27" i="17"/>
  <c r="C27" i="17"/>
  <c r="B27" i="17"/>
  <c r="A27" i="17"/>
  <c r="E26" i="17"/>
  <c r="D26" i="17"/>
  <c r="C26" i="17"/>
  <c r="B26" i="17"/>
  <c r="A26" i="17"/>
  <c r="E25" i="17"/>
  <c r="D25" i="17"/>
  <c r="C25" i="17"/>
  <c r="B25" i="17"/>
  <c r="A25" i="17"/>
  <c r="E24" i="17"/>
  <c r="D24" i="17"/>
  <c r="C24" i="17"/>
  <c r="B24" i="17"/>
  <c r="A24" i="17"/>
  <c r="E23" i="17"/>
  <c r="D23" i="17"/>
  <c r="C23" i="17"/>
  <c r="B23" i="17"/>
  <c r="A23" i="17"/>
  <c r="E22" i="17"/>
  <c r="D22" i="17"/>
  <c r="C22" i="17"/>
  <c r="B22" i="17"/>
  <c r="A22" i="17"/>
  <c r="E21" i="17"/>
  <c r="D21" i="17"/>
  <c r="C21" i="17"/>
  <c r="B21" i="17"/>
  <c r="A21" i="17"/>
  <c r="E20" i="17"/>
  <c r="D20" i="17"/>
  <c r="C20" i="17"/>
  <c r="B20" i="17"/>
  <c r="A20" i="17"/>
  <c r="E19" i="17"/>
  <c r="D19" i="17"/>
  <c r="C19" i="17"/>
  <c r="B19" i="17"/>
  <c r="A19" i="17"/>
  <c r="E18" i="17"/>
  <c r="D18" i="17"/>
  <c r="C18" i="17"/>
  <c r="B18" i="17"/>
  <c r="A18" i="17"/>
  <c r="E17" i="17"/>
  <c r="D17" i="17"/>
  <c r="C17" i="17"/>
  <c r="B17" i="17"/>
  <c r="A17" i="17"/>
  <c r="E16" i="17"/>
  <c r="D16" i="17"/>
  <c r="C16" i="17"/>
  <c r="B16" i="17"/>
  <c r="A16" i="17"/>
  <c r="E15" i="17"/>
  <c r="D15" i="17"/>
  <c r="C15" i="17"/>
  <c r="B15" i="17"/>
  <c r="A15" i="17"/>
  <c r="E14" i="17"/>
  <c r="D14" i="17"/>
  <c r="C14" i="17"/>
  <c r="B14" i="17"/>
  <c r="A14" i="17"/>
  <c r="E13" i="17"/>
  <c r="D13" i="17"/>
  <c r="C13" i="17"/>
  <c r="B13" i="17"/>
  <c r="A13" i="17"/>
  <c r="E12" i="17"/>
  <c r="D12" i="17"/>
  <c r="C12" i="17"/>
  <c r="B12" i="17"/>
  <c r="A12" i="17"/>
  <c r="E11" i="17"/>
  <c r="D11" i="17"/>
  <c r="C11" i="17"/>
  <c r="B11" i="17"/>
  <c r="A11" i="17"/>
  <c r="E10" i="17"/>
  <c r="D10" i="17"/>
  <c r="C10" i="17"/>
  <c r="B10" i="17"/>
  <c r="A10" i="17"/>
  <c r="E9" i="17"/>
  <c r="D9" i="17"/>
  <c r="C9" i="17"/>
  <c r="B9" i="17"/>
  <c r="A9" i="17"/>
  <c r="E8" i="17"/>
  <c r="D8" i="17"/>
  <c r="C8" i="17"/>
  <c r="B8" i="17"/>
  <c r="A8" i="17"/>
  <c r="E7" i="17"/>
  <c r="D7" i="17"/>
  <c r="C7" i="17"/>
  <c r="B7" i="17"/>
  <c r="A7" i="17"/>
  <c r="E6" i="17"/>
  <c r="D6" i="17"/>
  <c r="C6" i="17"/>
  <c r="B6" i="17"/>
  <c r="A6" i="17"/>
  <c r="A7" i="18"/>
  <c r="B7" i="18"/>
  <c r="C7" i="18"/>
  <c r="D7" i="18"/>
  <c r="E7" i="18"/>
  <c r="A8" i="18"/>
  <c r="B8" i="18"/>
  <c r="C8" i="18"/>
  <c r="D8" i="18"/>
  <c r="E8" i="18"/>
  <c r="A9" i="18"/>
  <c r="B9" i="18"/>
  <c r="C9" i="18"/>
  <c r="D9" i="18"/>
  <c r="E9" i="18"/>
  <c r="A10" i="18"/>
  <c r="B10" i="18"/>
  <c r="C10" i="18"/>
  <c r="D10" i="18"/>
  <c r="E10" i="18"/>
  <c r="A11" i="18"/>
  <c r="B11" i="18"/>
  <c r="C11" i="18"/>
  <c r="D11" i="18"/>
  <c r="E11" i="18"/>
  <c r="A12" i="18"/>
  <c r="B12" i="18"/>
  <c r="C12" i="18"/>
  <c r="D12" i="18"/>
  <c r="E12" i="18"/>
  <c r="A13" i="18"/>
  <c r="B13" i="18"/>
  <c r="C13" i="18"/>
  <c r="D13" i="18"/>
  <c r="E13" i="18"/>
  <c r="A14" i="18"/>
  <c r="B14" i="18"/>
  <c r="C14" i="18"/>
  <c r="D14" i="18"/>
  <c r="E14" i="18"/>
  <c r="A15" i="18"/>
  <c r="B15" i="18"/>
  <c r="C15" i="18"/>
  <c r="D15" i="18"/>
  <c r="E15" i="18"/>
  <c r="A16" i="18"/>
  <c r="B16" i="18"/>
  <c r="C16" i="18"/>
  <c r="D16" i="18"/>
  <c r="E16" i="18"/>
  <c r="A17" i="18"/>
  <c r="B17" i="18"/>
  <c r="C17" i="18"/>
  <c r="D17" i="18"/>
  <c r="E17" i="18"/>
  <c r="A18" i="18"/>
  <c r="B18" i="18"/>
  <c r="C18" i="18"/>
  <c r="D18" i="18"/>
  <c r="E18" i="18"/>
  <c r="A19" i="18"/>
  <c r="B19" i="18"/>
  <c r="C19" i="18"/>
  <c r="D19" i="18"/>
  <c r="E19" i="18"/>
  <c r="A20" i="18"/>
  <c r="B20" i="18"/>
  <c r="C20" i="18"/>
  <c r="D20" i="18"/>
  <c r="E20" i="18"/>
  <c r="A21" i="18"/>
  <c r="B21" i="18"/>
  <c r="C21" i="18"/>
  <c r="D21" i="18"/>
  <c r="E21" i="18"/>
  <c r="A22" i="18"/>
  <c r="B22" i="18"/>
  <c r="C22" i="18"/>
  <c r="D22" i="18"/>
  <c r="E22" i="18"/>
  <c r="A23" i="18"/>
  <c r="B23" i="18"/>
  <c r="C23" i="18"/>
  <c r="D23" i="18"/>
  <c r="E23" i="18"/>
  <c r="A24" i="18"/>
  <c r="B24" i="18"/>
  <c r="C24" i="18"/>
  <c r="D24" i="18"/>
  <c r="E24" i="18"/>
  <c r="A25" i="18"/>
  <c r="B25" i="18"/>
  <c r="C25" i="18"/>
  <c r="D25" i="18"/>
  <c r="E25" i="18"/>
  <c r="A26" i="18"/>
  <c r="B26" i="18"/>
  <c r="C26" i="18"/>
  <c r="D26" i="18"/>
  <c r="E26" i="18"/>
  <c r="A27" i="18"/>
  <c r="B27" i="18"/>
  <c r="C27" i="18"/>
  <c r="D27" i="18"/>
  <c r="E27" i="18"/>
  <c r="A28" i="18"/>
  <c r="B28" i="18"/>
  <c r="C28" i="18"/>
  <c r="D28" i="18"/>
  <c r="E28" i="18"/>
  <c r="A29" i="18"/>
  <c r="B29" i="18"/>
  <c r="C29" i="18"/>
  <c r="D29" i="18"/>
  <c r="E29" i="18"/>
  <c r="A30" i="18"/>
  <c r="B30" i="18"/>
  <c r="C30" i="18"/>
  <c r="D30" i="18"/>
  <c r="E30" i="18"/>
  <c r="A31" i="18"/>
  <c r="B31" i="18"/>
  <c r="C31" i="18"/>
  <c r="D31" i="18"/>
  <c r="E31" i="18"/>
  <c r="A32" i="18"/>
  <c r="B32" i="18"/>
  <c r="C32" i="18"/>
  <c r="D32" i="18"/>
  <c r="E32" i="18"/>
  <c r="A33" i="18"/>
  <c r="B33" i="18"/>
  <c r="C33" i="18"/>
  <c r="D33" i="18"/>
  <c r="E33" i="18"/>
  <c r="A34" i="18"/>
  <c r="B34" i="18"/>
  <c r="C34" i="18"/>
  <c r="D34" i="18"/>
  <c r="E34" i="18"/>
  <c r="A35" i="18"/>
  <c r="B35" i="18"/>
  <c r="C35" i="18"/>
  <c r="D35" i="18"/>
  <c r="E35" i="18"/>
  <c r="A36" i="18"/>
  <c r="B36" i="18"/>
  <c r="C36" i="18"/>
  <c r="D36" i="18"/>
  <c r="E36" i="18"/>
  <c r="A37" i="18"/>
  <c r="B37" i="18"/>
  <c r="C37" i="18"/>
  <c r="D37" i="18"/>
  <c r="E37" i="18"/>
  <c r="A38" i="18"/>
  <c r="B38" i="18"/>
  <c r="C38" i="18"/>
  <c r="D38" i="18"/>
  <c r="E38" i="18"/>
  <c r="A6" i="18"/>
  <c r="A41" i="20"/>
  <c r="B41" i="20"/>
  <c r="C41" i="20"/>
  <c r="D41" i="20"/>
  <c r="E41" i="20"/>
  <c r="E40" i="20"/>
  <c r="D40" i="20"/>
  <c r="C40" i="20"/>
  <c r="B40" i="20"/>
  <c r="A40" i="20"/>
  <c r="E39" i="20"/>
  <c r="D39" i="20"/>
  <c r="C39" i="20"/>
  <c r="B39" i="20"/>
  <c r="A39" i="20"/>
  <c r="E38" i="20"/>
  <c r="D38" i="20"/>
  <c r="C38" i="20"/>
  <c r="B38" i="20"/>
  <c r="A38" i="20"/>
  <c r="E37" i="20"/>
  <c r="D37" i="20"/>
  <c r="C37" i="20"/>
  <c r="B37" i="20"/>
  <c r="A37" i="20"/>
  <c r="E36" i="20"/>
  <c r="D36" i="20"/>
  <c r="C36" i="20"/>
  <c r="B36" i="20"/>
  <c r="A36" i="20"/>
  <c r="E35" i="20"/>
  <c r="D35" i="20"/>
  <c r="C35" i="20"/>
  <c r="B35" i="20"/>
  <c r="A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6" i="20"/>
  <c r="D16" i="20"/>
  <c r="C16" i="20"/>
  <c r="B16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A9" i="20"/>
  <c r="E8" i="20"/>
  <c r="D8" i="20"/>
  <c r="C8" i="20"/>
  <c r="B8" i="20"/>
  <c r="A8" i="20"/>
  <c r="E40" i="21"/>
  <c r="D40" i="21"/>
  <c r="C40" i="21"/>
  <c r="B40" i="21"/>
  <c r="A40" i="21"/>
  <c r="E39" i="21"/>
  <c r="D39" i="21"/>
  <c r="C39" i="21"/>
  <c r="B39" i="21"/>
  <c r="A39" i="21"/>
  <c r="E38" i="21"/>
  <c r="D38" i="21"/>
  <c r="C38" i="21"/>
  <c r="B38" i="21"/>
  <c r="A38" i="21"/>
  <c r="E37" i="21"/>
  <c r="D37" i="21"/>
  <c r="C37" i="21"/>
  <c r="B37" i="21"/>
  <c r="A37" i="21"/>
  <c r="E36" i="21"/>
  <c r="D36" i="21"/>
  <c r="C36" i="21"/>
  <c r="B36" i="21"/>
  <c r="A36" i="21"/>
  <c r="E35" i="21"/>
  <c r="D35" i="21"/>
  <c r="C35" i="21"/>
  <c r="B35" i="21"/>
  <c r="A35" i="21"/>
  <c r="E34" i="21"/>
  <c r="D34" i="21"/>
  <c r="C34" i="21"/>
  <c r="B34" i="21"/>
  <c r="A34" i="21"/>
  <c r="E33" i="21"/>
  <c r="D33" i="21"/>
  <c r="C33" i="21"/>
  <c r="B33" i="21"/>
  <c r="A33" i="21"/>
  <c r="E32" i="21"/>
  <c r="D32" i="21"/>
  <c r="C32" i="21"/>
  <c r="B32" i="21"/>
  <c r="A32" i="21"/>
  <c r="E31" i="21"/>
  <c r="D31" i="21"/>
  <c r="C31" i="21"/>
  <c r="B31" i="21"/>
  <c r="A31" i="21"/>
  <c r="E30" i="21"/>
  <c r="D30" i="21"/>
  <c r="C30" i="21"/>
  <c r="B30" i="21"/>
  <c r="A30" i="21"/>
  <c r="E29" i="21"/>
  <c r="D29" i="21"/>
  <c r="C29" i="21"/>
  <c r="B29" i="21"/>
  <c r="A29" i="21"/>
  <c r="E28" i="21"/>
  <c r="D28" i="21"/>
  <c r="C28" i="21"/>
  <c r="B28" i="21"/>
  <c r="A28" i="21"/>
  <c r="E27" i="21"/>
  <c r="D27" i="21"/>
  <c r="C27" i="21"/>
  <c r="B27" i="21"/>
  <c r="A27" i="21"/>
  <c r="E26" i="21"/>
  <c r="D26" i="21"/>
  <c r="C26" i="21"/>
  <c r="B26" i="21"/>
  <c r="A26" i="21"/>
  <c r="E25" i="21"/>
  <c r="D25" i="21"/>
  <c r="C25" i="21"/>
  <c r="B25" i="21"/>
  <c r="A25" i="21"/>
  <c r="E24" i="21"/>
  <c r="D24" i="21"/>
  <c r="C24" i="21"/>
  <c r="B24" i="21"/>
  <c r="A24" i="21"/>
  <c r="E23" i="21"/>
  <c r="D23" i="21"/>
  <c r="C23" i="21"/>
  <c r="B23" i="21"/>
  <c r="A23" i="21"/>
  <c r="E22" i="21"/>
  <c r="D22" i="21"/>
  <c r="C22" i="21"/>
  <c r="B22" i="21"/>
  <c r="A22" i="21"/>
  <c r="E21" i="21"/>
  <c r="D21" i="21"/>
  <c r="C21" i="21"/>
  <c r="B21" i="21"/>
  <c r="A21" i="21"/>
  <c r="E20" i="21"/>
  <c r="D20" i="21"/>
  <c r="C20" i="21"/>
  <c r="B20" i="21"/>
  <c r="A20" i="21"/>
  <c r="E19" i="21"/>
  <c r="D19" i="21"/>
  <c r="C19" i="21"/>
  <c r="B19" i="21"/>
  <c r="A19" i="21"/>
  <c r="E18" i="21"/>
  <c r="D18" i="21"/>
  <c r="C18" i="21"/>
  <c r="B18" i="21"/>
  <c r="A18" i="21"/>
  <c r="E17" i="21"/>
  <c r="D17" i="21"/>
  <c r="C17" i="21"/>
  <c r="B17" i="21"/>
  <c r="A17" i="21"/>
  <c r="E16" i="21"/>
  <c r="D16" i="21"/>
  <c r="C16" i="21"/>
  <c r="B16" i="21"/>
  <c r="A16" i="21"/>
  <c r="E15" i="21"/>
  <c r="D15" i="21"/>
  <c r="C15" i="21"/>
  <c r="B15" i="21"/>
  <c r="A15" i="21"/>
  <c r="E14" i="21"/>
  <c r="D14" i="21"/>
  <c r="C14" i="21"/>
  <c r="B14" i="21"/>
  <c r="A14" i="21"/>
  <c r="E13" i="21"/>
  <c r="D13" i="21"/>
  <c r="C13" i="21"/>
  <c r="B13" i="21"/>
  <c r="A13" i="21"/>
  <c r="E12" i="21"/>
  <c r="D12" i="21"/>
  <c r="C12" i="21"/>
  <c r="B12" i="21"/>
  <c r="A12" i="21"/>
  <c r="E11" i="21"/>
  <c r="D11" i="21"/>
  <c r="C11" i="21"/>
  <c r="B11" i="21"/>
  <c r="A11" i="21"/>
  <c r="E10" i="21"/>
  <c r="D10" i="21"/>
  <c r="C10" i="21"/>
  <c r="B10" i="21"/>
  <c r="A10" i="21"/>
  <c r="E9" i="21"/>
  <c r="D9" i="21"/>
  <c r="C9" i="21"/>
  <c r="B9" i="21"/>
  <c r="A9" i="21"/>
  <c r="E8" i="21"/>
  <c r="D8" i="21"/>
  <c r="C8" i="21"/>
  <c r="B8" i="21"/>
  <c r="A8" i="21"/>
  <c r="A9" i="23"/>
  <c r="B9" i="23"/>
  <c r="C9" i="23"/>
  <c r="D9" i="23"/>
  <c r="E9" i="23"/>
  <c r="A10" i="23"/>
  <c r="B10" i="23"/>
  <c r="C10" i="23"/>
  <c r="D10" i="23"/>
  <c r="E10" i="23"/>
  <c r="A11" i="23"/>
  <c r="B11" i="23"/>
  <c r="C11" i="23"/>
  <c r="D11" i="23"/>
  <c r="E11" i="23"/>
  <c r="A12" i="23"/>
  <c r="B12" i="23"/>
  <c r="C12" i="23"/>
  <c r="D12" i="23"/>
  <c r="E12" i="23"/>
  <c r="A13" i="23"/>
  <c r="B13" i="23"/>
  <c r="C13" i="23"/>
  <c r="D13" i="23"/>
  <c r="E13" i="23"/>
  <c r="A14" i="23"/>
  <c r="B14" i="23"/>
  <c r="C14" i="23"/>
  <c r="D14" i="23"/>
  <c r="E14" i="23"/>
  <c r="A15" i="23"/>
  <c r="B15" i="23"/>
  <c r="C15" i="23"/>
  <c r="D15" i="23"/>
  <c r="E15" i="23"/>
  <c r="A16" i="23"/>
  <c r="B16" i="23"/>
  <c r="C16" i="23"/>
  <c r="D16" i="23"/>
  <c r="E16" i="23"/>
  <c r="A17" i="23"/>
  <c r="B17" i="23"/>
  <c r="C17" i="23"/>
  <c r="D17" i="23"/>
  <c r="E17" i="23"/>
  <c r="A18" i="23"/>
  <c r="B18" i="23"/>
  <c r="C18" i="23"/>
  <c r="D18" i="23"/>
  <c r="E18" i="23"/>
  <c r="A19" i="23"/>
  <c r="B19" i="23"/>
  <c r="C19" i="23"/>
  <c r="D19" i="23"/>
  <c r="E19" i="23"/>
  <c r="A20" i="23"/>
  <c r="B20" i="23"/>
  <c r="C20" i="23"/>
  <c r="D20" i="23"/>
  <c r="E20" i="23"/>
  <c r="A21" i="23"/>
  <c r="B21" i="23"/>
  <c r="C21" i="23"/>
  <c r="D21" i="23"/>
  <c r="E21" i="23"/>
  <c r="A22" i="23"/>
  <c r="B22" i="23"/>
  <c r="C22" i="23"/>
  <c r="D22" i="23"/>
  <c r="E22" i="23"/>
  <c r="A23" i="23"/>
  <c r="B23" i="23"/>
  <c r="C23" i="23"/>
  <c r="D23" i="23"/>
  <c r="E23" i="23"/>
  <c r="A24" i="23"/>
  <c r="B24" i="23"/>
  <c r="C24" i="23"/>
  <c r="D24" i="23"/>
  <c r="E24" i="23"/>
  <c r="A25" i="23"/>
  <c r="B25" i="23"/>
  <c r="C25" i="23"/>
  <c r="D25" i="23"/>
  <c r="E25" i="23"/>
  <c r="A26" i="23"/>
  <c r="B26" i="23"/>
  <c r="C26" i="23"/>
  <c r="D26" i="23"/>
  <c r="E26" i="23"/>
  <c r="A27" i="23"/>
  <c r="B27" i="23"/>
  <c r="C27" i="23"/>
  <c r="D27" i="23"/>
  <c r="E27" i="23"/>
  <c r="A28" i="23"/>
  <c r="B28" i="23"/>
  <c r="C28" i="23"/>
  <c r="D28" i="23"/>
  <c r="E28" i="23"/>
  <c r="A29" i="23"/>
  <c r="B29" i="23"/>
  <c r="C29" i="23"/>
  <c r="D29" i="23"/>
  <c r="E29" i="23"/>
  <c r="A30" i="23"/>
  <c r="B30" i="23"/>
  <c r="C30" i="23"/>
  <c r="D30" i="23"/>
  <c r="E30" i="23"/>
  <c r="A31" i="23"/>
  <c r="B31" i="23"/>
  <c r="C31" i="23"/>
  <c r="D31" i="23"/>
  <c r="E31" i="23"/>
  <c r="A32" i="23"/>
  <c r="B32" i="23"/>
  <c r="C32" i="23"/>
  <c r="D32" i="23"/>
  <c r="E32" i="23"/>
  <c r="A33" i="23"/>
  <c r="B33" i="23"/>
  <c r="C33" i="23"/>
  <c r="D33" i="23"/>
  <c r="E33" i="23"/>
  <c r="A34" i="23"/>
  <c r="B34" i="23"/>
  <c r="C34" i="23"/>
  <c r="D34" i="23"/>
  <c r="E34" i="23"/>
  <c r="A35" i="23"/>
  <c r="B35" i="23"/>
  <c r="C35" i="23"/>
  <c r="D35" i="23"/>
  <c r="E35" i="23"/>
  <c r="A36" i="23"/>
  <c r="B36" i="23"/>
  <c r="C36" i="23"/>
  <c r="D36" i="23"/>
  <c r="E36" i="23"/>
  <c r="A37" i="23"/>
  <c r="B37" i="23"/>
  <c r="C37" i="23"/>
  <c r="D37" i="23"/>
  <c r="E37" i="23"/>
  <c r="A38" i="23"/>
  <c r="B38" i="23"/>
  <c r="C38" i="23"/>
  <c r="D38" i="23"/>
  <c r="E38" i="23"/>
  <c r="A39" i="23"/>
  <c r="B39" i="23"/>
  <c r="C39" i="23"/>
  <c r="D39" i="23"/>
  <c r="E39" i="23"/>
  <c r="A40" i="23"/>
  <c r="B40" i="23"/>
  <c r="C40" i="23"/>
  <c r="D40" i="23"/>
  <c r="E40" i="23"/>
  <c r="A8" i="23"/>
  <c r="J8" i="12" l="1"/>
  <c r="F8" i="12"/>
  <c r="H8" i="12"/>
  <c r="F7" i="12"/>
  <c r="H7" i="12"/>
  <c r="J7" i="12"/>
  <c r="AJ39" i="26"/>
  <c r="AJ38" i="26"/>
  <c r="AJ37" i="26"/>
  <c r="AJ36" i="26"/>
  <c r="AJ35" i="26"/>
  <c r="AJ34" i="26"/>
  <c r="AJ33" i="26"/>
  <c r="AJ32" i="26"/>
  <c r="AJ31" i="26"/>
  <c r="AJ30" i="26"/>
  <c r="AJ29" i="26"/>
  <c r="AJ28" i="26"/>
  <c r="AJ27" i="26"/>
  <c r="AJ26" i="26"/>
  <c r="AJ25" i="26"/>
  <c r="AJ24" i="26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1" i="26"/>
  <c r="AJ10" i="26"/>
  <c r="AJ9" i="26"/>
  <c r="AJ8" i="26"/>
  <c r="AJ7" i="26"/>
  <c r="U2" i="26"/>
  <c r="H2" i="26"/>
  <c r="B2" i="26"/>
  <c r="X1" i="26"/>
  <c r="H1" i="26"/>
  <c r="AJ39" i="25"/>
  <c r="AJ38" i="25"/>
  <c r="AJ37" i="25"/>
  <c r="AJ36" i="25"/>
  <c r="AJ35" i="25"/>
  <c r="AJ34" i="25"/>
  <c r="AJ33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U2" i="25"/>
  <c r="H2" i="25"/>
  <c r="B2" i="25"/>
  <c r="X1" i="25"/>
  <c r="H1" i="25"/>
  <c r="K4" i="14"/>
  <c r="K5" i="14"/>
  <c r="D33" i="14"/>
  <c r="D30" i="14"/>
  <c r="D28" i="14"/>
  <c r="D26" i="14"/>
  <c r="F8" i="14"/>
  <c r="C8" i="14"/>
  <c r="C7" i="14"/>
  <c r="F6" i="14"/>
  <c r="B6" i="14"/>
  <c r="I5" i="14"/>
  <c r="D5" i="14"/>
  <c r="H4" i="14"/>
  <c r="C4" i="14"/>
  <c r="B3" i="14"/>
  <c r="E8" i="23" l="1"/>
  <c r="D8" i="23"/>
  <c r="C8" i="23"/>
  <c r="B8" i="23"/>
  <c r="I2" i="23"/>
  <c r="B2" i="23"/>
  <c r="L1" i="23"/>
  <c r="R11" i="23" l="1"/>
  <c r="D21" i="14" s="1"/>
  <c r="R8" i="23"/>
  <c r="D18" i="14" s="1"/>
  <c r="R10" i="23"/>
  <c r="D20" i="14" s="1"/>
  <c r="R9" i="23"/>
  <c r="D19" i="14" s="1"/>
  <c r="M8" i="21"/>
  <c r="I18" i="14" s="1"/>
  <c r="M11" i="21"/>
  <c r="I21" i="14" s="1"/>
  <c r="M10" i="21"/>
  <c r="I20" i="14" s="1"/>
  <c r="M9" i="21"/>
  <c r="I19" i="14" s="1"/>
  <c r="G2" i="21"/>
  <c r="B2" i="21"/>
  <c r="I1" i="21"/>
  <c r="J1" i="20"/>
  <c r="G1" i="20"/>
  <c r="H7" i="20"/>
  <c r="G7" i="20"/>
  <c r="F7" i="20"/>
  <c r="G2" i="20"/>
  <c r="B2" i="20"/>
  <c r="I7" i="20" l="1"/>
  <c r="T5" i="18"/>
  <c r="E6" i="18"/>
  <c r="D6" i="18"/>
  <c r="C6" i="18"/>
  <c r="B6" i="18"/>
  <c r="H2" i="18"/>
  <c r="B2" i="18"/>
  <c r="S1" i="18"/>
  <c r="I1" i="18"/>
  <c r="H2" i="17"/>
  <c r="B2" i="17"/>
  <c r="S1" i="17"/>
  <c r="I1" i="17"/>
  <c r="U26" i="18" l="1"/>
  <c r="F28" i="20" s="1"/>
  <c r="I28" i="20" s="1"/>
  <c r="J28" i="20" s="1"/>
  <c r="U20" i="18"/>
  <c r="F22" i="20" s="1"/>
  <c r="U7" i="18"/>
  <c r="F9" i="20" s="1"/>
  <c r="U18" i="18"/>
  <c r="F20" i="20" s="1"/>
  <c r="U11" i="18"/>
  <c r="F13" i="20" s="1"/>
  <c r="U10" i="18"/>
  <c r="F12" i="20" s="1"/>
  <c r="I12" i="20" s="1"/>
  <c r="J12" i="20" s="1"/>
  <c r="U14" i="18"/>
  <c r="F16" i="20" s="1"/>
  <c r="I16" i="20" s="1"/>
  <c r="J16" i="20" s="1"/>
  <c r="U8" i="18"/>
  <c r="F10" i="20" s="1"/>
  <c r="I10" i="20" s="1"/>
  <c r="J10" i="20" s="1"/>
  <c r="U24" i="18"/>
  <c r="F26" i="20" s="1"/>
  <c r="I26" i="20" s="1"/>
  <c r="J26" i="20" s="1"/>
  <c r="U16" i="18"/>
  <c r="F18" i="20" s="1"/>
  <c r="I18" i="20" s="1"/>
  <c r="J18" i="20" s="1"/>
  <c r="U22" i="18"/>
  <c r="F24" i="20" s="1"/>
  <c r="I24" i="20" s="1"/>
  <c r="J24" i="20" s="1"/>
  <c r="U25" i="18"/>
  <c r="F27" i="20" s="1"/>
  <c r="I27" i="20" s="1"/>
  <c r="J27" i="20" s="1"/>
  <c r="U19" i="18"/>
  <c r="F21" i="20" s="1"/>
  <c r="I21" i="20" s="1"/>
  <c r="J21" i="20" s="1"/>
  <c r="U17" i="18"/>
  <c r="F19" i="20" s="1"/>
  <c r="U6" i="18"/>
  <c r="F8" i="20" s="1"/>
  <c r="I8" i="20" s="1"/>
  <c r="J8" i="20" s="1"/>
  <c r="U13" i="18"/>
  <c r="F15" i="20" s="1"/>
  <c r="I15" i="20" s="1"/>
  <c r="J15" i="20" s="1"/>
  <c r="U23" i="18"/>
  <c r="F25" i="20" s="1"/>
  <c r="I25" i="20" s="1"/>
  <c r="J25" i="20" s="1"/>
  <c r="U27" i="18"/>
  <c r="F29" i="20" s="1"/>
  <c r="I29" i="20" s="1"/>
  <c r="J29" i="20" s="1"/>
  <c r="U21" i="18"/>
  <c r="F23" i="20" s="1"/>
  <c r="I23" i="20" s="1"/>
  <c r="J23" i="20" s="1"/>
  <c r="U15" i="18"/>
  <c r="F17" i="20" s="1"/>
  <c r="I17" i="20" s="1"/>
  <c r="J17" i="20" s="1"/>
  <c r="U12" i="18"/>
  <c r="F14" i="20" s="1"/>
  <c r="I14" i="20" s="1"/>
  <c r="J14" i="20" s="1"/>
  <c r="U9" i="18"/>
  <c r="F11" i="20" s="1"/>
  <c r="I11" i="20" s="1"/>
  <c r="J11" i="20" s="1"/>
  <c r="I19" i="20"/>
  <c r="J19" i="20" s="1"/>
  <c r="I22" i="20"/>
  <c r="J22" i="20" s="1"/>
  <c r="I9" i="20"/>
  <c r="J9" i="20" s="1"/>
  <c r="I13" i="20"/>
  <c r="J13" i="20" s="1"/>
  <c r="I20" i="20"/>
  <c r="J20" i="20" s="1"/>
  <c r="H2" i="15"/>
  <c r="B2" i="15"/>
  <c r="S1" i="15"/>
  <c r="I1" i="15"/>
  <c r="M9" i="20" l="1"/>
  <c r="E12" i="14" s="1"/>
  <c r="M15" i="20"/>
  <c r="K12" i="14" s="1"/>
  <c r="M13" i="20"/>
  <c r="I12" i="14" s="1"/>
  <c r="M11" i="20"/>
  <c r="G12" i="14" s="1"/>
  <c r="M14" i="20"/>
  <c r="J12" i="14" s="1"/>
  <c r="M10" i="20"/>
  <c r="F12" i="14" s="1"/>
  <c r="M12" i="20"/>
  <c r="H12" i="14" s="1"/>
  <c r="M8" i="20"/>
  <c r="D12" i="14" s="1"/>
  <c r="D22" i="14"/>
  <c r="B12" i="14" l="1"/>
  <c r="K13" i="14" s="1"/>
  <c r="E19" i="14"/>
  <c r="E20" i="14"/>
  <c r="E21" i="14"/>
  <c r="E18" i="14"/>
  <c r="I22" i="14"/>
  <c r="J18" i="14" s="1"/>
  <c r="E13" i="14" l="1"/>
  <c r="F13" i="14"/>
  <c r="I13" i="14"/>
  <c r="J13" i="14"/>
  <c r="H13" i="14"/>
  <c r="J20" i="14"/>
  <c r="D13" i="14"/>
  <c r="G13" i="14"/>
  <c r="J19" i="14"/>
  <c r="E22" i="14"/>
  <c r="J21" i="14"/>
  <c r="J22" i="14" l="1"/>
  <c r="J6" i="14"/>
  <c r="K1" i="12"/>
  <c r="F4" i="12"/>
  <c r="G2" i="12"/>
  <c r="B2" i="12"/>
  <c r="F1" i="12"/>
  <c r="U2" i="6"/>
  <c r="H2" i="6"/>
  <c r="B2" i="6"/>
  <c r="X1" i="6"/>
  <c r="H1" i="6"/>
  <c r="G28" i="12" l="1"/>
  <c r="G27" i="12"/>
  <c r="G26" i="12"/>
  <c r="G25" i="12"/>
  <c r="G23" i="12"/>
  <c r="G24" i="12"/>
  <c r="G22" i="12"/>
  <c r="G18" i="12"/>
  <c r="G20" i="12"/>
  <c r="G14" i="12"/>
  <c r="G15" i="12"/>
  <c r="G10" i="12"/>
  <c r="G9" i="12"/>
  <c r="G13" i="12"/>
  <c r="G12" i="12"/>
  <c r="G21" i="12"/>
  <c r="G8" i="12"/>
  <c r="G7" i="12"/>
  <c r="G11" i="12"/>
  <c r="G19" i="12"/>
  <c r="G16" i="12"/>
  <c r="G17" i="12"/>
  <c r="N2" i="23"/>
  <c r="J2" i="20"/>
  <c r="K2" i="12"/>
  <c r="T2" i="18"/>
  <c r="T2" i="17"/>
  <c r="T2" i="15"/>
  <c r="I2" i="5" l="1"/>
  <c r="E37" i="14"/>
  <c r="I4" i="5" l="1"/>
</calcChain>
</file>

<file path=xl/sharedStrings.xml><?xml version="1.0" encoding="utf-8"?>
<sst xmlns="http://schemas.openxmlformats.org/spreadsheetml/2006/main" count="563" uniqueCount="296">
  <si>
    <t>ข้อมูลพื้นฐาน</t>
  </si>
  <si>
    <t>ประจำปีการศึกษา</t>
  </si>
  <si>
    <t>โรงเรียน</t>
  </si>
  <si>
    <t>จังหวัด</t>
  </si>
  <si>
    <t>เพชรบูรณ์</t>
  </si>
  <si>
    <t>ระดับชั้น</t>
  </si>
  <si>
    <t>กลุ่มสาระการเรียนรู้</t>
  </si>
  <si>
    <t>สัดส่วนคะแนน</t>
  </si>
  <si>
    <t>รหัสวิชา</t>
  </si>
  <si>
    <t>วิชา</t>
  </si>
  <si>
    <t>ครูผู้สอน</t>
  </si>
  <si>
    <t>นางสาวระพีพรรณ ตาเห็น</t>
  </si>
  <si>
    <t>หัวหน้ากลุ่มสาระการเรียนรู้</t>
  </si>
  <si>
    <t>ชาย</t>
  </si>
  <si>
    <t>หัวหน้าฝ่ายวัดผล</t>
  </si>
  <si>
    <t>หญิง</t>
  </si>
  <si>
    <t>ผู้อำนวยการโรงเรียน</t>
  </si>
  <si>
    <t>รวม</t>
  </si>
  <si>
    <t>กรุณากรอกข้อมูลพื้นฐาน ในช่องสีแดงให้ครบถ้วน</t>
  </si>
  <si>
    <t>อำเภอ</t>
  </si>
  <si>
    <t>เขตพื้นที่การศึกษา</t>
  </si>
  <si>
    <t>ตำบล</t>
  </si>
  <si>
    <t>เวลาเรียน</t>
  </si>
  <si>
    <t>ครูประจำชั้น</t>
  </si>
  <si>
    <t>คณิตศาสตร์</t>
  </si>
  <si>
    <t>วิทยาศาสตร์และเทคโนโลยี</t>
  </si>
  <si>
    <t>ภาษาไทย</t>
  </si>
  <si>
    <t>สังคมศึกษา ศาสนา และวัฒนธรรม</t>
  </si>
  <si>
    <t>ประวัติศาสตร์</t>
  </si>
  <si>
    <t>ภาษาต่างประเทศ</t>
  </si>
  <si>
    <t>สุขศึกษาและพลศึกษา.</t>
  </si>
  <si>
    <t>การงานอาชีพ</t>
  </si>
  <si>
    <t>มัธยมศึกษาปีที่ 1</t>
  </si>
  <si>
    <t>มัธยมศึกษาปีที่ 2</t>
  </si>
  <si>
    <t>มัธยมศึกษาปีที่ 4</t>
  </si>
  <si>
    <t>มัธยมศึกษาปีที่ 5</t>
  </si>
  <si>
    <t>มัธยมศึกษาปีที่ 6</t>
  </si>
  <si>
    <t>นายตั๊ด กะสี</t>
  </si>
  <si>
    <t>ครู</t>
  </si>
  <si>
    <t>นางธิดา มาสีจันทร์</t>
  </si>
  <si>
    <t>นางสาวนารี ปรีดี</t>
  </si>
  <si>
    <t>นางสาวบุหงา บัวระพา</t>
  </si>
  <si>
    <t>นางสาวประไพ ลี้สกุล</t>
  </si>
  <si>
    <t>นายปิยะ ศึกษา</t>
  </si>
  <si>
    <t>นางภัทรา อินดีคำ</t>
  </si>
  <si>
    <t>นางวราภรณ์ สีมา</t>
  </si>
  <si>
    <t>นางวศินี อุ่นเรือน</t>
  </si>
  <si>
    <t>นางสาววัชรศิลป์ ฉัตรวิโรจน์</t>
  </si>
  <si>
    <t>นางเพ็ญศิลป์ จันมา</t>
  </si>
  <si>
    <t>นางสาวกัลยาณี จันทร์แอด</t>
  </si>
  <si>
    <t>นางพรรณี มนีนนท์</t>
  </si>
  <si>
    <t>นางภัททิญา จันทขันธ์</t>
  </si>
  <si>
    <t>นางสาวสุดใจ มารอด</t>
  </si>
  <si>
    <t>นางสาวกัณณวันต์ สุทธิ</t>
  </si>
  <si>
    <t>นายสันติ สามลทา</t>
  </si>
  <si>
    <t>นางสาวอนันตพร ดีสะท้าน</t>
  </si>
  <si>
    <t>นางสาวเบญจมาศ เหมเงิน</t>
  </si>
  <si>
    <t>นายจาตุรงค์ ตุลสุข</t>
  </si>
  <si>
    <t>ลำดับที่</t>
  </si>
  <si>
    <t>ชื่อ-สกุล</t>
  </si>
  <si>
    <t>ตำแหน่ง</t>
  </si>
  <si>
    <t>ครูชำนาญการพิเศษ</t>
  </si>
  <si>
    <t>ครูชำนาญการ</t>
  </si>
  <si>
    <t>ครูอัตราจ้าง</t>
  </si>
  <si>
    <t>คะแนนระหว่างภาค</t>
  </si>
  <si>
    <t>คะแนนสอบกลางภาค</t>
  </si>
  <si>
    <t>คะแนนสอบปลายภาค</t>
  </si>
  <si>
    <t>ภาคเรียนที่</t>
  </si>
  <si>
    <t>หล่มสัก</t>
  </si>
  <si>
    <t>ปากช่อง</t>
  </si>
  <si>
    <t>สพป.เพชรบูรณ์ เขต 2</t>
  </si>
  <si>
    <t>เลขที่</t>
  </si>
  <si>
    <t>เลขประจำตัว</t>
  </si>
  <si>
    <t>ชื่อ  -สกุล</t>
  </si>
  <si>
    <t>เลขประชาชน</t>
  </si>
  <si>
    <t>วัน เดือน ปีเกิด</t>
  </si>
  <si>
    <t>คน</t>
  </si>
  <si>
    <t>บันทึกเวลาเรียน กลุ่มสาระการเรียนรู้รายวิชา :</t>
  </si>
  <si>
    <t>ชื่อ-นามสกุล</t>
  </si>
  <si>
    <t>เลขประจำตัวนักเรียน</t>
  </si>
  <si>
    <t>เดือน</t>
  </si>
  <si>
    <t>วันที่</t>
  </si>
  <si>
    <t>ชั่วโมงที่</t>
  </si>
  <si>
    <t>วัน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</si>
  <si>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</si>
  <si>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</si>
  <si>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</si>
  <si>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</si>
  <si>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</si>
  <si>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</si>
  <si>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</si>
  <si>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</si>
  <si>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</si>
  <si>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</si>
  <si>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</si>
  <si>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</si>
  <si>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/</t>
  </si>
  <si>
    <t>ข</t>
  </si>
  <si>
    <t>ล</t>
  </si>
  <si>
    <t>ป</t>
  </si>
  <si>
    <t>รายวิชา</t>
  </si>
  <si>
    <t>รายวิชา(พื้นฐาน/เพิ่มเติม)</t>
  </si>
  <si>
    <t>พื้นฐาน</t>
  </si>
  <si>
    <t>เพิ่มเติม</t>
  </si>
  <si>
    <t>วิชา :</t>
  </si>
  <si>
    <t>จำนวนหน่วยกิต</t>
  </si>
  <si>
    <t>มา</t>
  </si>
  <si>
    <t>ขาด</t>
  </si>
  <si>
    <t>ลา</t>
  </si>
  <si>
    <t>ป่วย</t>
  </si>
  <si>
    <t>โดด</t>
  </si>
  <si>
    <t>สรุปเวลาเรียน กลุ่มสาระการเรียนรู้รายวิชา :</t>
  </si>
  <si>
    <t>เวลาเรียนเต็ม</t>
  </si>
  <si>
    <t>ชั่วโมง</t>
  </si>
  <si>
    <t>มาเรียน</t>
  </si>
  <si>
    <t>คิดเป็นร้อยละ</t>
  </si>
  <si>
    <t>สรุปเวลาเรียน</t>
  </si>
  <si>
    <t>หมายเหตุ</t>
  </si>
  <si>
    <t>ชั่วโมง/ภาคเรียน</t>
  </si>
  <si>
    <t>รวมคะแนน</t>
  </si>
  <si>
    <t>หน่วยกิต</t>
  </si>
  <si>
    <t>ปพ.5</t>
  </si>
  <si>
    <t>โรงเรียนหน้าศูนย์เครื่องมือกล</t>
  </si>
  <si>
    <t>จำนวนนักเรียนทั้งหมด</t>
  </si>
  <si>
    <t>สรุปผลการเรียน</t>
  </si>
  <si>
    <t>ระดับผลการเรียน</t>
  </si>
  <si>
    <t>ร้อยละ</t>
  </si>
  <si>
    <t>ผลการประเมินคุณลักษณะอันพึงประสงค์</t>
  </si>
  <si>
    <t>ผลการประเมินการอ่าน คิด วิเคราะห์ และเขียน</t>
  </si>
  <si>
    <t>ระดับคุณภาพ</t>
  </si>
  <si>
    <t>จำนวนคนที่ได้</t>
  </si>
  <si>
    <t xml:space="preserve">3 = ดีเยี่ยม </t>
  </si>
  <si>
    <t xml:space="preserve">2 = ดี </t>
  </si>
  <si>
    <t>1 = ผ่าน</t>
  </si>
  <si>
    <t xml:space="preserve">0 = ไม่ผ่านเกณฑ์ </t>
  </si>
  <si>
    <t>การอนุมัติ ผลการเรียน</t>
  </si>
  <si>
    <t xml:space="preserve">         เรียนเสนอเพื่อพิจารณา</t>
  </si>
  <si>
    <t>R</t>
  </si>
  <si>
    <t>อนุมัติ</t>
  </si>
  <si>
    <t>ไม่อนุมัติ</t>
  </si>
  <si>
    <t>ลงชื่อ....................................................................ผู้อำนวยการสถานศึกษา</t>
  </si>
  <si>
    <t>ผลประเมินตัวชี้วัด กลุ่มสาระการเรียนรู้รายวิชา :</t>
  </si>
  <si>
    <t>มาตรฐานที่</t>
  </si>
  <si>
    <t>ตัวชี้วัดที่</t>
  </si>
  <si>
    <t>คะแนน</t>
  </si>
  <si>
    <t>เต็ม</t>
  </si>
  <si>
    <t>ระหว่างภาคเรียน</t>
  </si>
  <si>
    <t>คะแนนสอบ</t>
  </si>
  <si>
    <t>กลางภาค</t>
  </si>
  <si>
    <t>ปลายภาค</t>
  </si>
  <si>
    <t>สรุปผลการประเมิน</t>
  </si>
  <si>
    <t>ผ่าน</t>
  </si>
  <si>
    <t>ไม่ผ่าน</t>
  </si>
  <si>
    <t>รหัสวิชา:</t>
  </si>
  <si>
    <t>จำนวนหน่วยกิต :</t>
  </si>
  <si>
    <t>รายวิชา :</t>
  </si>
  <si>
    <t>คิดวิเคราะห์</t>
  </si>
  <si>
    <t>เขียน</t>
  </si>
  <si>
    <t>การอ่าน</t>
  </si>
  <si>
    <t>การประเมิน การอ่าน คิดวิเคราะห์และเขียน</t>
  </si>
  <si>
    <t>ผลการประเมิน การอ่าน คิดวิเคราะห์ และเขียน  กลุ่มสาระการเรียนรู้:</t>
  </si>
  <si>
    <t>ผลการประเมิน คุณลักษณะอันพึงประสงค์  กลุ่มสาระการเรียนรู้: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</si>
  <si>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</si>
  <si>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</si>
  <si>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</si>
  <si>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</si>
  <si>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</si>
  <si>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</si>
  <si>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</si>
  <si>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</si>
  <si>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</si>
  <si>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</si>
  <si>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</si>
  <si>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</si>
  <si>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</si>
  <si>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</si>
  <si>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</si>
  <si>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</si>
  <si>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 ผลการประเมินคุณลักษณะอันพึงประสงค์</t>
  </si>
  <si>
    <t>แบบบันทึกผลการพัฒนาคุณภาพผู้เรียน</t>
  </si>
  <si>
    <t>ปีการศึกษา</t>
  </si>
  <si>
    <t>เวลาเรียน/สัปดาห์</t>
  </si>
  <si>
    <t>ชั่วโมง/สัปดาห์</t>
  </si>
  <si>
    <t>เวลาเรียน/ภาคเรียน</t>
  </si>
  <si>
    <t>ครูที่ปรึกษา</t>
  </si>
  <si>
    <t>ชั่วโมง/ภาคเรียน น้ำหนักวิชา</t>
  </si>
  <si>
    <t>ลงชื่อ.................................................................................................หัวหน้ากลุ่มสาระการเรียนรู้</t>
  </si>
  <si>
    <t>ลงชื่อ..................................................................................................หัวหน้าฝ่ายวัดผล ประเมินผล</t>
  </si>
  <si>
    <t>(</t>
  </si>
  <si>
    <t>)</t>
  </si>
  <si>
    <t>ลงชื่อ...........................................................................................หัวหน้าฝ่ายบริหารงานวิชาการ</t>
  </si>
  <si>
    <t>*</t>
  </si>
  <si>
    <t>ลงชื่อ...............................................................................</t>
  </si>
  <si>
    <t>ผู้สอน</t>
  </si>
  <si>
    <t>หัวหน้าฝ่ายวัดผล ประเมินผล</t>
  </si>
  <si>
    <t>หัวหน้าฝ่ายบริหารงานวิชาการ</t>
  </si>
  <si>
    <t>ดีเยี่ยม</t>
  </si>
  <si>
    <t>ดี</t>
  </si>
  <si>
    <t>ครูผู้ช่วย</t>
  </si>
  <si>
    <t>จ</t>
  </si>
  <si>
    <t>อ</t>
  </si>
  <si>
    <t>พ</t>
  </si>
  <si>
    <t>พฤ</t>
  </si>
  <si>
    <t>ศ</t>
  </si>
  <si>
    <t>ส</t>
  </si>
  <si>
    <t>อา</t>
  </si>
  <si>
    <t>ตัวชี้วัด</t>
  </si>
  <si>
    <t>ตัวชี้วัดข้อที่</t>
  </si>
  <si>
    <t>ตัวชี้วัดกลุ่มสาระการเรียนรู้</t>
  </si>
  <si>
    <t xml:space="preserve">     </t>
  </si>
  <si>
    <t>การบันทึก การการวัดและประเมินผลการเรียน</t>
  </si>
  <si>
    <t>บันทึกผลการประเมิน</t>
  </si>
  <si>
    <t>1.1 ด้านสาระการเรียนรู้</t>
  </si>
  <si>
    <t>ผลการเรียน</t>
  </si>
  <si>
    <t>80 - 100</t>
  </si>
  <si>
    <t>75 - 79</t>
  </si>
  <si>
    <t>ดีมาก</t>
  </si>
  <si>
    <t>70 - 74</t>
  </si>
  <si>
    <t>65 - 69</t>
  </si>
  <si>
    <t>ค่อนข้างดี</t>
  </si>
  <si>
    <t>60 - 64</t>
  </si>
  <si>
    <t>น่าพอใจ</t>
  </si>
  <si>
    <t>55 - 59</t>
  </si>
  <si>
    <t>พอใช้</t>
  </si>
  <si>
    <t>50 - 54</t>
  </si>
  <si>
    <t>ผ่านเกณฑ์ขั้นต่ำ</t>
  </si>
  <si>
    <t>0 - 49</t>
  </si>
  <si>
    <t>ต่ำกว่าเกณฑ์</t>
  </si>
  <si>
    <t>1.2 เกณฑ์การประเมินการผ่านตัวชี้วัด ต้องไม่น้อยกว่าร้อยละ 60</t>
  </si>
  <si>
    <t>1.3  การประเมินคุณลักษณะอันพึงประสงค์  การอ่าน คิด วิเคราะห์ และเขียน</t>
  </si>
  <si>
    <t>1.4 ด้านการพัฒนาผู้เรียน</t>
  </si>
  <si>
    <t>กรณี ผู้เรียน ได้เกณฑ์ ไม่ผ่านการประเมิน ผู้เรียนต้องทำการปรับปรุงโดย</t>
  </si>
  <si>
    <t>-ผู้เรียนต้องเข้ารับการซ่อมเสริม เพื่อปรับปรุงแก้ไขตนเอง แล้วเข้ารับการประเมินใหม่</t>
  </si>
  <si>
    <t>-ผู้สอนจัดสอนซ่อมเสริม แล้วประเมินใหม่ คะแนนที่ได้ครั้งแรกนำมาเกบเป็นคะแนนระหว่างเรียน</t>
  </si>
  <si>
    <t xml:space="preserve">  ส่วนคะแนนซ่อมเสริมครั้งที่สองใช้เป็นคะแนนผ่านเกณฑ์การประเมิน</t>
  </si>
  <si>
    <t>นำผลการประเมินทั้งสามด้าน  สรุปไว้ที่หน้าปก  ดังนี้</t>
  </si>
  <si>
    <t>ด้านสาระการเรียนรู้</t>
  </si>
  <si>
    <t>ด้านคุณลักษณ์อันพึงประสงค์</t>
  </si>
  <si>
    <t>ด้านกรอ่านคิด วิเคราะห์และเขียน</t>
  </si>
  <si>
    <t xml:space="preserve"> ส่ง ปพ. 5 เพื่ออนุติผลการพัฒนาคุณภาพผู้เรียน ก่อนวันปิดภาคเรียน หนึ่ง สัปดาห์</t>
  </si>
  <si>
    <t xml:space="preserve">การขออนุมัติผลการสอนซ่อมเสริมกรณีที่ "ควรปรับปรุง" หรือ "ไม่ผ่านเกณฑ์การประเมิน" </t>
  </si>
  <si>
    <t xml:space="preserve"> ควรดำเนินการก่อนปิดภาคเรียน</t>
  </si>
  <si>
    <t xml:space="preserve">ดีเยี่ยม </t>
  </si>
  <si>
    <t xml:space="preserve"> ดี </t>
  </si>
  <si>
    <t>ผ่านการประเมิน</t>
  </si>
  <si>
    <t>ไม่ผ่านการประเมิน</t>
  </si>
  <si>
    <t>นางดาวใจ ชมกลาง</t>
  </si>
  <si>
    <t>นางสาวกฤชพร สินพรม</t>
  </si>
  <si>
    <t>มัธยมศึกษาปีที่ 3</t>
  </si>
  <si>
    <t>ศิลปะ</t>
  </si>
  <si>
    <t>คิดเป็นคะแนนระหว่างภาค</t>
  </si>
  <si>
    <t>นาย</t>
  </si>
  <si>
    <t>กฤษดา</t>
  </si>
  <si>
    <t>ตาดี</t>
  </si>
  <si>
    <t>อนุรักษ์</t>
  </si>
  <si>
    <t>ทองสุข</t>
  </si>
  <si>
    <t>ฉันทโสภณ</t>
  </si>
  <si>
    <t>ปานเสน</t>
  </si>
  <si>
    <t>ฉันทโสภี</t>
  </si>
  <si>
    <t>ธนดล</t>
  </si>
  <si>
    <t>อุทัยวัฒน์</t>
  </si>
  <si>
    <t>ธนภูมิ</t>
  </si>
  <si>
    <t>อินแนน</t>
  </si>
  <si>
    <t>ธีรพันธ์</t>
  </si>
  <si>
    <t>พิมพ์ดี</t>
  </si>
  <si>
    <t>สายนที</t>
  </si>
  <si>
    <t>แสงสุข</t>
  </si>
  <si>
    <t>อำนาจ</t>
  </si>
  <si>
    <t>แซ่ลิ้ม</t>
  </si>
  <si>
    <t>พงษ์พัฒน์</t>
  </si>
  <si>
    <t>เดชะรัตนางกูร</t>
  </si>
  <si>
    <t>เสฎฐวุฒิ</t>
  </si>
  <si>
    <t>ยศศิริ</t>
  </si>
  <si>
    <t>เอกมงคล</t>
  </si>
  <si>
    <t>คำบัง</t>
  </si>
  <si>
    <t>ธีรวัฒน์</t>
  </si>
  <si>
    <t>คำน้อย</t>
  </si>
  <si>
    <t>ธนวัศ</t>
  </si>
  <si>
    <t>พรหมนิล</t>
  </si>
  <si>
    <t>นพรัตน์</t>
  </si>
  <si>
    <t>บางทับ</t>
  </si>
  <si>
    <t>น.ส.</t>
  </si>
  <si>
    <t>ธีราภรณ์</t>
  </si>
  <si>
    <t>แสนเหมือน</t>
  </si>
  <si>
    <t>นันทพร</t>
  </si>
  <si>
    <t>พรหมขัติแก้ว</t>
  </si>
  <si>
    <t>จีรวรรณ</t>
  </si>
  <si>
    <t>เกตุแก้ว</t>
  </si>
  <si>
    <t>กรรณิกา</t>
  </si>
  <si>
    <t>สอบกระโทก</t>
  </si>
  <si>
    <t>จุฑารัตน์</t>
  </si>
  <si>
    <t>วังคีรี</t>
  </si>
  <si>
    <t>ปิยวรรณ</t>
  </si>
  <si>
    <t>ภู่ระแก้ว</t>
  </si>
  <si>
    <t>อริษา</t>
  </si>
  <si>
    <t>คำดก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</si>
</sst>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000000]0\ 0000\ 00000\ 00\ 0"/>
    <numFmt numFmtId="188" formatCode="0;;"/>
    <numFmt numFmtId="189" formatCode="0.0"/>
  </numFmts>
  <fonts count="32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b/>
      <sz val="20"/>
      <color rgb="FFFF0000"/>
      <name val="TH Sarabun New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6"/>
      <name val="CordiaUPC"/>
      <family val="2"/>
      <charset val="222"/>
    </font>
    <font>
      <sz val="16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sz val="9"/>
      <color theme="1"/>
      <name val="TH Sarabun New"/>
      <family val="2"/>
    </font>
    <font>
      <sz val="16"/>
      <name val="Wingdings 2"/>
      <family val="1"/>
      <charset val="2"/>
    </font>
    <font>
      <sz val="16"/>
      <name val="TH SarabunPSK"/>
      <family val="2"/>
    </font>
    <font>
      <sz val="16"/>
      <color rgb="FFFF0000"/>
      <name val="TH Sarabun New"/>
      <family val="2"/>
    </font>
    <font>
      <b/>
      <sz val="10"/>
      <color theme="1"/>
      <name val="TH Sarabun New"/>
      <family val="2"/>
    </font>
    <font>
      <sz val="10"/>
      <color theme="1"/>
      <name val="TH Sarabun New"/>
      <family val="2"/>
    </font>
    <font>
      <sz val="16"/>
      <color theme="0" tint="-0.249977111117893"/>
      <name val="TH Sarabun New"/>
      <family val="2"/>
    </font>
    <font>
      <sz val="16"/>
      <color theme="0" tint="-0.249977111117893"/>
      <name val="TH Sarabun New"/>
      <family val="2"/>
      <charset val="222"/>
    </font>
    <font>
      <b/>
      <sz val="16"/>
      <color theme="0" tint="-0.249977111117893"/>
      <name val="TH SarabunPSK"/>
      <family val="2"/>
      <charset val="222"/>
    </font>
    <font>
      <sz val="16"/>
      <color theme="0" tint="-0.249977111117893"/>
      <name val="TH SarabunPSK"/>
      <family val="2"/>
      <charset val="222"/>
    </font>
    <font>
      <sz val="10"/>
      <color theme="0" tint="-0.249977111117893"/>
      <name val="Arial"/>
      <family val="2"/>
      <charset val="222"/>
    </font>
    <font>
      <sz val="11"/>
      <color rgb="FFFF0000"/>
      <name val="Tahoma"/>
      <family val="2"/>
      <charset val="222"/>
      <scheme val="minor"/>
    </font>
    <font>
      <sz val="18"/>
      <color rgb="FFFF0000"/>
      <name val="TH Sarabun New"/>
      <family val="2"/>
    </font>
    <font>
      <sz val="11"/>
      <color theme="2"/>
      <name val="Tahoma"/>
      <family val="2"/>
      <charset val="222"/>
      <scheme val="minor"/>
    </font>
    <font>
      <sz val="16"/>
      <color theme="5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72">
    <xf numFmtId="0" fontId="0" fillId="0" borderId="0" xfId="0"/>
    <xf numFmtId="0" fontId="2" fillId="3" borderId="13" xfId="0" applyFont="1" applyFill="1" applyBorder="1"/>
    <xf numFmtId="0" fontId="0" fillId="3" borderId="14" xfId="0" applyFill="1" applyBorder="1"/>
    <xf numFmtId="0" fontId="2" fillId="2" borderId="3" xfId="0" applyFont="1" applyFill="1" applyBorder="1"/>
    <xf numFmtId="0" fontId="2" fillId="2" borderId="15" xfId="0" applyFont="1" applyFill="1" applyBorder="1"/>
    <xf numFmtId="0" fontId="2" fillId="2" borderId="8" xfId="0" applyFont="1" applyFill="1" applyBorder="1"/>
    <xf numFmtId="0" fontId="1" fillId="4" borderId="10" xfId="0" applyFont="1" applyFill="1" applyBorder="1"/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/>
    <xf numFmtId="0" fontId="1" fillId="3" borderId="12" xfId="0" applyFont="1" applyFill="1" applyBorder="1"/>
    <xf numFmtId="0" fontId="1" fillId="3" borderId="11" xfId="0" applyFont="1" applyFill="1" applyBorder="1"/>
    <xf numFmtId="0" fontId="3" fillId="3" borderId="10" xfId="0" applyFont="1" applyFill="1" applyBorder="1" applyAlignment="1">
      <alignment horizontal="left"/>
    </xf>
    <xf numFmtId="0" fontId="3" fillId="3" borderId="10" xfId="0" applyFont="1" applyFill="1" applyBorder="1"/>
    <xf numFmtId="0" fontId="3" fillId="3" borderId="12" xfId="0" applyFont="1" applyFill="1" applyBorder="1"/>
    <xf numFmtId="0" fontId="12" fillId="6" borderId="9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0" fillId="8" borderId="0" xfId="0" applyFill="1"/>
    <xf numFmtId="0" fontId="2" fillId="8" borderId="0" xfId="0" applyFont="1" applyFill="1" applyAlignment="1">
      <alignment horizontal="center" vertical="center"/>
    </xf>
    <xf numFmtId="0" fontId="4" fillId="8" borderId="0" xfId="0" applyFont="1" applyFill="1"/>
    <xf numFmtId="0" fontId="1" fillId="4" borderId="11" xfId="0" applyFont="1" applyFill="1" applyBorder="1"/>
    <xf numFmtId="0" fontId="1" fillId="7" borderId="10" xfId="0" applyFont="1" applyFill="1" applyBorder="1"/>
    <xf numFmtId="0" fontId="1" fillId="7" borderId="12" xfId="0" applyFont="1" applyFill="1" applyBorder="1"/>
    <xf numFmtId="0" fontId="1" fillId="5" borderId="10" xfId="0" applyFont="1" applyFill="1" applyBorder="1"/>
    <xf numFmtId="0" fontId="1" fillId="5" borderId="12" xfId="0" applyFont="1" applyFill="1" applyBorder="1"/>
    <xf numFmtId="0" fontId="1" fillId="5" borderId="6" xfId="0" applyFont="1" applyFill="1" applyBorder="1"/>
    <xf numFmtId="0" fontId="1" fillId="4" borderId="12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0" fillId="10" borderId="0" xfId="0" applyFill="1"/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49" fontId="9" fillId="10" borderId="0" xfId="0" applyNumberFormat="1" applyFont="1" applyFill="1"/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right" vertical="justify"/>
    </xf>
    <xf numFmtId="0" fontId="10" fillId="2" borderId="15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/>
    </xf>
    <xf numFmtId="187" fontId="10" fillId="2" borderId="6" xfId="1" applyNumberFormat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/>
    </xf>
    <xf numFmtId="187" fontId="10" fillId="2" borderId="6" xfId="1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right" vertical="justify"/>
    </xf>
    <xf numFmtId="0" fontId="0" fillId="2" borderId="15" xfId="0" applyFill="1" applyBorder="1" applyAlignment="1">
      <alignment horizontal="left" vertical="top"/>
    </xf>
    <xf numFmtId="0" fontId="8" fillId="2" borderId="15" xfId="0" applyFont="1" applyFill="1" applyBorder="1" applyAlignment="1">
      <alignment vertical="justify"/>
    </xf>
    <xf numFmtId="0" fontId="8" fillId="2" borderId="6" xfId="0" applyFont="1" applyFill="1" applyBorder="1" applyAlignment="1">
      <alignment horizontal="justify" vertical="justify"/>
    </xf>
    <xf numFmtId="0" fontId="8" fillId="2" borderId="8" xfId="0" applyFont="1" applyFill="1" applyBorder="1" applyAlignment="1">
      <alignment vertical="justify"/>
    </xf>
    <xf numFmtId="0" fontId="8" fillId="2" borderId="8" xfId="0" applyFont="1" applyFill="1" applyBorder="1" applyAlignment="1">
      <alignment horizontal="justify" vertical="justify"/>
    </xf>
    <xf numFmtId="0" fontId="10" fillId="2" borderId="14" xfId="1" applyFont="1" applyFill="1" applyBorder="1" applyAlignment="1">
      <alignment horizontal="right" vertical="center"/>
    </xf>
    <xf numFmtId="15" fontId="10" fillId="2" borderId="6" xfId="1" applyNumberFormat="1" applyFont="1" applyFill="1" applyBorder="1" applyAlignment="1">
      <alignment horizontal="center" vertical="top"/>
    </xf>
    <xf numFmtId="49" fontId="9" fillId="2" borderId="6" xfId="0" applyNumberFormat="1" applyFont="1" applyFill="1" applyBorder="1" applyAlignment="1">
      <alignment horizontal="center"/>
    </xf>
    <xf numFmtId="0" fontId="4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19" xfId="0" applyFont="1" applyFill="1" applyBorder="1"/>
    <xf numFmtId="0" fontId="10" fillId="2" borderId="20" xfId="0" applyFont="1" applyFill="1" applyBorder="1"/>
    <xf numFmtId="0" fontId="10" fillId="2" borderId="19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88" fontId="4" fillId="2" borderId="6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vertical="center"/>
    </xf>
    <xf numFmtId="188" fontId="4" fillId="2" borderId="15" xfId="0" applyNumberFormat="1" applyFont="1" applyFill="1" applyBorder="1" applyAlignment="1">
      <alignment vertical="center"/>
    </xf>
    <xf numFmtId="188" fontId="1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20" fillId="11" borderId="0" xfId="0" applyFont="1" applyFill="1"/>
    <xf numFmtId="0" fontId="4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23" fillId="11" borderId="0" xfId="0" applyFont="1" applyFill="1"/>
    <xf numFmtId="0" fontId="23" fillId="11" borderId="0" xfId="0" applyFont="1" applyFill="1" applyAlignment="1">
      <alignment horizontal="center"/>
    </xf>
    <xf numFmtId="0" fontId="23" fillId="11" borderId="0" xfId="0" applyFont="1" applyFill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88" fontId="4" fillId="2" borderId="8" xfId="0" applyNumberFormat="1" applyFont="1" applyFill="1" applyBorder="1" applyAlignment="1">
      <alignment vertical="center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4" fillId="11" borderId="0" xfId="0" applyFont="1" applyFill="1"/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vertical="justify"/>
    </xf>
    <xf numFmtId="0" fontId="25" fillId="11" borderId="0" xfId="0" applyFont="1" applyFill="1" applyAlignment="1">
      <alignment horizontal="right" vertical="justify"/>
    </xf>
    <xf numFmtId="0" fontId="14" fillId="6" borderId="1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top"/>
    </xf>
    <xf numFmtId="0" fontId="14" fillId="6" borderId="3" xfId="0" applyFont="1" applyFill="1" applyBorder="1" applyAlignment="1">
      <alignment horizontal="left" vertical="center"/>
    </xf>
    <xf numFmtId="0" fontId="4" fillId="6" borderId="3" xfId="0" applyFont="1" applyFill="1" applyBorder="1"/>
    <xf numFmtId="0" fontId="4" fillId="6" borderId="4" xfId="0" applyFont="1" applyFill="1" applyBorder="1"/>
    <xf numFmtId="0" fontId="19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3" fillId="2" borderId="6" xfId="0" applyFont="1" applyFill="1" applyBorder="1" applyAlignment="1">
      <alignment horizontal="center" vertical="top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8" fillId="8" borderId="0" xfId="0" applyFont="1" applyFill="1"/>
    <xf numFmtId="0" fontId="29" fillId="8" borderId="0" xfId="0" applyFont="1" applyFill="1"/>
    <xf numFmtId="0" fontId="20" fillId="11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2" fillId="6" borderId="9" xfId="0" applyNumberFormat="1" applyFont="1" applyFill="1" applyBorder="1" applyAlignment="1">
      <alignment horizontal="center" vertical="center" wrapText="1"/>
    </xf>
    <xf numFmtId="1" fontId="14" fillId="6" borderId="17" xfId="0" applyNumberFormat="1" applyFont="1" applyFill="1" applyBorder="1" applyAlignment="1">
      <alignment horizontal="center" vertical="center" wrapText="1"/>
    </xf>
    <xf numFmtId="1" fontId="12" fillId="6" borderId="17" xfId="0" applyNumberFormat="1" applyFont="1" applyFill="1" applyBorder="1" applyAlignment="1">
      <alignment horizontal="center" vertical="center" wrapText="1"/>
    </xf>
    <xf numFmtId="1" fontId="12" fillId="6" borderId="6" xfId="0" applyNumberFormat="1" applyFont="1" applyFill="1" applyBorder="1" applyAlignment="1">
      <alignment horizontal="center" vertical="center" wrapText="1"/>
    </xf>
    <xf numFmtId="1" fontId="4" fillId="11" borderId="0" xfId="0" applyNumberFormat="1" applyFont="1" applyFill="1" applyAlignment="1">
      <alignment horizontal="center" vertical="center"/>
    </xf>
    <xf numFmtId="1" fontId="3" fillId="2" borderId="0" xfId="0" applyNumberFormat="1" applyFont="1" applyFill="1"/>
    <xf numFmtId="1" fontId="12" fillId="6" borderId="9" xfId="0" applyNumberFormat="1" applyFont="1" applyFill="1" applyBorder="1" applyAlignment="1">
      <alignment horizontal="center" vertical="center"/>
    </xf>
    <xf numFmtId="1" fontId="12" fillId="6" borderId="17" xfId="0" applyNumberFormat="1" applyFont="1" applyFill="1" applyBorder="1" applyAlignment="1">
      <alignment horizontal="center" vertical="center"/>
    </xf>
    <xf numFmtId="1" fontId="12" fillId="6" borderId="6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0" fillId="8" borderId="0" xfId="0" applyFont="1" applyFill="1"/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right" vertical="justify"/>
    </xf>
    <xf numFmtId="0" fontId="10" fillId="0" borderId="15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/>
    </xf>
    <xf numFmtId="0" fontId="31" fillId="11" borderId="0" xfId="0" applyFont="1" applyFill="1"/>
    <xf numFmtId="0" fontId="31" fillId="11" borderId="0" xfId="0" applyFont="1" applyFill="1" applyAlignment="1">
      <alignment horizontal="center"/>
    </xf>
    <xf numFmtId="0" fontId="31" fillId="11" borderId="0" xfId="0" applyFont="1" applyFill="1" applyAlignment="1">
      <alignment vertical="center"/>
    </xf>
    <xf numFmtId="1" fontId="4" fillId="3" borderId="6" xfId="0" applyNumberFormat="1" applyFont="1" applyFill="1" applyBorder="1" applyAlignment="1">
      <alignment horizontal="center" vertical="center"/>
    </xf>
    <xf numFmtId="1" fontId="31" fillId="11" borderId="0" xfId="0" applyNumberFormat="1" applyFont="1" applyFill="1"/>
    <xf numFmtId="1" fontId="12" fillId="2" borderId="9" xfId="0" applyNumberFormat="1" applyFont="1" applyFill="1" applyBorder="1" applyAlignment="1">
      <alignment horizontal="center" vertical="center"/>
    </xf>
    <xf numFmtId="1" fontId="31" fillId="11" borderId="0" xfId="0" applyNumberFormat="1" applyFont="1" applyFill="1" applyAlignment="1">
      <alignment vertical="center"/>
    </xf>
    <xf numFmtId="1" fontId="12" fillId="12" borderId="9" xfId="0" applyNumberFormat="1" applyFont="1" applyFill="1" applyBorder="1" applyAlignment="1">
      <alignment horizontal="center" vertical="center"/>
    </xf>
    <xf numFmtId="1" fontId="31" fillId="2" borderId="0" xfId="0" applyNumberFormat="1" applyFont="1" applyFill="1"/>
    <xf numFmtId="0" fontId="1" fillId="4" borderId="10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9" fillId="2" borderId="0" xfId="1" applyFont="1" applyFill="1" applyAlignment="1">
      <alignment horizontal="center" vertical="justify"/>
    </xf>
    <xf numFmtId="0" fontId="10" fillId="2" borderId="0" xfId="1" applyFont="1" applyFill="1" applyAlignment="1">
      <alignment horizontal="center" vertical="justify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1" fontId="21" fillId="12" borderId="9" xfId="0" applyNumberFormat="1" applyFont="1" applyFill="1" applyBorder="1" applyAlignment="1">
      <alignment horizontal="center" vertical="center" wrapText="1"/>
    </xf>
    <xf numFmtId="1" fontId="21" fillId="12" borderId="5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189" fontId="10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2">
    <cellStyle name="ปกติ" xfId="0" builtinId="0"/>
    <cellStyle name="ปกติ 2 2" xfId="1" xr:uid="{D8FEE17C-8340-4939-9880-1D2B8542C60E}"/>
  </cellStyles>
  <dxfs count="4">
    <dxf>
      <fill>
        <patternFill>
          <bgColor rgb="FF990000"/>
        </patternFill>
      </fill>
    </dxf>
    <dxf>
      <fill>
        <patternFill>
          <bgColor rgb="FF990000"/>
        </patternFill>
      </fill>
    </dxf>
    <dxf>
      <fill>
        <patternFill>
          <bgColor rgb="FFC00000"/>
        </patternFill>
      </fill>
    </dxf>
    <dxf>
      <fill>
        <patternFill>
          <bgColor rgb="FF990000"/>
        </patternFill>
      </fill>
    </dxf>
  </dxfs>
  <tableStyles count="0" defaultTableStyle="TableStyleMedium2" defaultPivotStyle="PivotStyleLight16"/>
  <colors>
    <mruColors>
      <color rgb="FFABABAB"/>
      <color rgb="FF9F9F9F"/>
      <color rgb="FF969696"/>
      <color rgb="FF8E8E8E"/>
      <color rgb="FF979797"/>
      <color rgb="FF8C8C8C"/>
      <color rgb="FF646464"/>
      <color rgb="FFFF93A5"/>
      <color rgb="FFF991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3648;&#3623;&#3621;&#3634;&#3648;&#3619;&#3637;&#3618;&#3609;3!A1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hyperlink" Target="#&#3619;&#3634;&#3618;&#3594;&#3639;&#3656;&#3629;&#3588;&#3619;&#3641;!A1"/><Relationship Id="rId21" Type="http://schemas.openxmlformats.org/officeDocument/2006/relationships/hyperlink" Target="#&#3588;&#3632;&#3649;&#3609;&#3609;&#3605;&#3633;&#3623;&#3594;&#3637;&#3657;&#3623;&#3633;&#3604;3!A1"/><Relationship Id="rId7" Type="http://schemas.openxmlformats.org/officeDocument/2006/relationships/hyperlink" Target="#&#3611;&#3585;!A1"/><Relationship Id="rId12" Type="http://schemas.openxmlformats.org/officeDocument/2006/relationships/image" Target="../media/image6.png"/><Relationship Id="rId17" Type="http://schemas.openxmlformats.org/officeDocument/2006/relationships/hyperlink" Target="#&#3588;&#3632;&#3649;&#3609;&#3609;&#3605;&#3633;&#3623;&#3594;&#3637;&#3657;&#3623;&#3633;&#3604;1!A1"/><Relationship Id="rId25" Type="http://schemas.openxmlformats.org/officeDocument/2006/relationships/hyperlink" Target="#&#3585;&#3634;&#3619;&#3629;&#3656;&#3634;&#3609;&#3588;&#3636;&#3604;&#3623;&#3636;&#3648;&#3588;&#3619;&#3634;&#3632;&#3627;&#3660;!A1"/><Relationship Id="rId33" Type="http://schemas.microsoft.com/office/2007/relationships/hdphoto" Target="../media/hdphoto1.wdp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image" Target="../media/image15.png"/><Relationship Id="rId1" Type="http://schemas.openxmlformats.org/officeDocument/2006/relationships/hyperlink" Target="#&#3586;&#3657;&#3629;&#3617;&#3641;&#3621;&#3614;&#3639;&#3657;&#3609;&#3600;&#3634;&#3609;!A1"/><Relationship Id="rId6" Type="http://schemas.openxmlformats.org/officeDocument/2006/relationships/image" Target="../media/image3.png"/><Relationship Id="rId11" Type="http://schemas.openxmlformats.org/officeDocument/2006/relationships/hyperlink" Target="#&#3648;&#3623;&#3621;&#3634;&#3648;&#3619;&#3637;&#3618;&#3609;2!A1"/><Relationship Id="rId24" Type="http://schemas.openxmlformats.org/officeDocument/2006/relationships/image" Target="../media/image12.png"/><Relationship Id="rId32" Type="http://schemas.openxmlformats.org/officeDocument/2006/relationships/image" Target="../media/image18.png"/><Relationship Id="rId5" Type="http://schemas.openxmlformats.org/officeDocument/2006/relationships/hyperlink" Target="#&#3586;&#3657;&#3629;&#3617;&#3641;&#3621;&#3609;&#3633;&#3585;&#3648;&#3619;&#3637;&#3618;&#3609;!A1"/><Relationship Id="rId15" Type="http://schemas.openxmlformats.org/officeDocument/2006/relationships/hyperlink" Target="#&#3626;&#3619;&#3640;&#3611;&#3648;&#3623;&#3621;&#3634;&#3648;&#3619;&#3637;&#3618;&#3609;!A1"/><Relationship Id="rId23" Type="http://schemas.openxmlformats.org/officeDocument/2006/relationships/hyperlink" Target="#&#3626;&#3619;&#3640;&#3611;&#3612;&#3621;&#3585;&#3634;&#3619;&#3648;&#3619;&#3637;&#3618;&#3609;!A1"/><Relationship Id="rId28" Type="http://schemas.openxmlformats.org/officeDocument/2006/relationships/image" Target="../media/image14.png"/><Relationship Id="rId10" Type="http://schemas.openxmlformats.org/officeDocument/2006/relationships/image" Target="../media/image5.png"/><Relationship Id="rId19" Type="http://schemas.openxmlformats.org/officeDocument/2006/relationships/hyperlink" Target="#&#3588;&#3632;&#3649;&#3609;&#3609;&#3605;&#3633;&#3623;&#3594;&#3637;&#3657;&#3623;&#3633;&#3604;2!A1"/><Relationship Id="rId31" Type="http://schemas.openxmlformats.org/officeDocument/2006/relationships/image" Target="../media/image17.svg"/><Relationship Id="rId4" Type="http://schemas.openxmlformats.org/officeDocument/2006/relationships/image" Target="../media/image2.png"/><Relationship Id="rId9" Type="http://schemas.openxmlformats.org/officeDocument/2006/relationships/hyperlink" Target="#&#3648;&#3623;&#3621;&#3634;&#3648;&#3619;&#3637;&#3618;&#3609;1!A1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&#3588;&#3640;&#3603;&#3621;&#3633;&#3585;&#3625;&#3603;&#3632;&#3629;&#3633;&#3609;&#3614;&#3638;&#3591;&#3611;&#3619;&#3632;&#3626;&#3591;&#3588;&#3660;!A1"/><Relationship Id="rId30" Type="http://schemas.openxmlformats.org/officeDocument/2006/relationships/image" Target="../media/image16.png"/><Relationship Id="rId8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hyperlink" Target="#&#3627;&#3609;&#3657;&#3634;&#3627;&#3621;&#3633;&#3585;!A1"/><Relationship Id="rId1" Type="http://schemas.openxmlformats.org/officeDocument/2006/relationships/image" Target="../media/image20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4</xdr:col>
      <xdr:colOff>323348</xdr:colOff>
      <xdr:row>11</xdr:row>
      <xdr:rowOff>76282</xdr:rowOff>
    </xdr:to>
    <xdr:pic>
      <xdr:nvPicPr>
        <xdr:cNvPr id="8" name="รูปภาพ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9180"/>
          <a:ext cx="3005588" cy="94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183383</xdr:colOff>
      <xdr:row>11</xdr:row>
      <xdr:rowOff>120246</xdr:rowOff>
    </xdr:from>
    <xdr:to>
      <xdr:col>4</xdr:col>
      <xdr:colOff>336029</xdr:colOff>
      <xdr:row>17</xdr:row>
      <xdr:rowOff>10455</xdr:rowOff>
    </xdr:to>
    <xdr:pic>
      <xdr:nvPicPr>
        <xdr:cNvPr id="10" name="รูปภาพ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83" y="2016175"/>
          <a:ext cx="2837789" cy="924351"/>
        </a:xfrm>
        <a:prstGeom prst="rect">
          <a:avLst/>
        </a:prstGeom>
      </xdr:spPr>
    </xdr:pic>
    <xdr:clientData/>
  </xdr:twoCellAnchor>
  <xdr:twoCellAnchor editAs="oneCell">
    <xdr:from>
      <xdr:col>0</xdr:col>
      <xdr:colOff>153044</xdr:colOff>
      <xdr:row>17</xdr:row>
      <xdr:rowOff>49992</xdr:rowOff>
    </xdr:from>
    <xdr:to>
      <xdr:col>4</xdr:col>
      <xdr:colOff>361283</xdr:colOff>
      <xdr:row>22</xdr:row>
      <xdr:rowOff>94268</xdr:rowOff>
    </xdr:to>
    <xdr:pic>
      <xdr:nvPicPr>
        <xdr:cNvPr id="12" name="รูปภาพ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44" y="2980063"/>
          <a:ext cx="2893382" cy="906062"/>
        </a:xfrm>
        <a:prstGeom prst="rect">
          <a:avLst/>
        </a:prstGeom>
      </xdr:spPr>
    </xdr:pic>
    <xdr:clientData/>
  </xdr:twoCellAnchor>
  <xdr:twoCellAnchor editAs="oneCell">
    <xdr:from>
      <xdr:col>0</xdr:col>
      <xdr:colOff>85328</xdr:colOff>
      <xdr:row>22</xdr:row>
      <xdr:rowOff>50132</xdr:rowOff>
    </xdr:from>
    <xdr:to>
      <xdr:col>4</xdr:col>
      <xdr:colOff>323325</xdr:colOff>
      <xdr:row>27</xdr:row>
      <xdr:rowOff>115891</xdr:rowOff>
    </xdr:to>
    <xdr:pic>
      <xdr:nvPicPr>
        <xdr:cNvPr id="14" name="รูปภาพ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8" y="3841989"/>
          <a:ext cx="2923140" cy="927545"/>
        </a:xfrm>
        <a:prstGeom prst="rect">
          <a:avLst/>
        </a:prstGeom>
      </xdr:spPr>
    </xdr:pic>
    <xdr:clientData/>
  </xdr:twoCellAnchor>
  <xdr:twoCellAnchor editAs="oneCell">
    <xdr:from>
      <xdr:col>4</xdr:col>
      <xdr:colOff>460103</xdr:colOff>
      <xdr:row>6</xdr:row>
      <xdr:rowOff>128181</xdr:rowOff>
    </xdr:from>
    <xdr:to>
      <xdr:col>8</xdr:col>
      <xdr:colOff>515204</xdr:colOff>
      <xdr:row>11</xdr:row>
      <xdr:rowOff>53681</xdr:rowOff>
    </xdr:to>
    <xdr:pic>
      <xdr:nvPicPr>
        <xdr:cNvPr id="16" name="รูปภาพ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45246" y="1162324"/>
          <a:ext cx="2740244" cy="787286"/>
        </a:xfrm>
        <a:prstGeom prst="rect">
          <a:avLst/>
        </a:prstGeom>
      </xdr:spPr>
    </xdr:pic>
    <xdr:clientData/>
  </xdr:twoCellAnchor>
  <xdr:twoCellAnchor editAs="oneCell">
    <xdr:from>
      <xdr:col>4</xdr:col>
      <xdr:colOff>465323</xdr:colOff>
      <xdr:row>12</xdr:row>
      <xdr:rowOff>95668</xdr:rowOff>
    </xdr:from>
    <xdr:to>
      <xdr:col>8</xdr:col>
      <xdr:colOff>520424</xdr:colOff>
      <xdr:row>17</xdr:row>
      <xdr:rowOff>15066</xdr:rowOff>
    </xdr:to>
    <xdr:pic>
      <xdr:nvPicPr>
        <xdr:cNvPr id="18" name="รูปภาพ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0466" y="2163954"/>
          <a:ext cx="2740244" cy="781183"/>
        </a:xfrm>
        <a:prstGeom prst="rect">
          <a:avLst/>
        </a:prstGeom>
      </xdr:spPr>
    </xdr:pic>
    <xdr:clientData/>
  </xdr:twoCellAnchor>
  <xdr:twoCellAnchor editAs="oneCell">
    <xdr:from>
      <xdr:col>4</xdr:col>
      <xdr:colOff>476711</xdr:colOff>
      <xdr:row>17</xdr:row>
      <xdr:rowOff>148060</xdr:rowOff>
    </xdr:from>
    <xdr:to>
      <xdr:col>8</xdr:col>
      <xdr:colOff>531812</xdr:colOff>
      <xdr:row>22</xdr:row>
      <xdr:rowOff>67457</xdr:rowOff>
    </xdr:to>
    <xdr:pic>
      <xdr:nvPicPr>
        <xdr:cNvPr id="20" name="รูปภาพ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61854" y="3078131"/>
          <a:ext cx="2740244" cy="781183"/>
        </a:xfrm>
        <a:prstGeom prst="rect">
          <a:avLst/>
        </a:prstGeom>
      </xdr:spPr>
    </xdr:pic>
    <xdr:clientData/>
  </xdr:twoCellAnchor>
  <xdr:twoCellAnchor editAs="oneCell">
    <xdr:from>
      <xdr:col>4</xdr:col>
      <xdr:colOff>370954</xdr:colOff>
      <xdr:row>22</xdr:row>
      <xdr:rowOff>146709</xdr:rowOff>
    </xdr:from>
    <xdr:to>
      <xdr:col>8</xdr:col>
      <xdr:colOff>535793</xdr:colOff>
      <xdr:row>27</xdr:row>
      <xdr:rowOff>123923</xdr:rowOff>
    </xdr:to>
    <xdr:pic>
      <xdr:nvPicPr>
        <xdr:cNvPr id="28" name="รูปภาพ 2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6097" y="3938566"/>
          <a:ext cx="2849982" cy="839000"/>
        </a:xfrm>
        <a:prstGeom prst="rect">
          <a:avLst/>
        </a:prstGeom>
      </xdr:spPr>
    </xdr:pic>
    <xdr:clientData/>
  </xdr:twoCellAnchor>
  <xdr:twoCellAnchor editAs="oneCell">
    <xdr:from>
      <xdr:col>9</xdr:col>
      <xdr:colOff>5080</xdr:colOff>
      <xdr:row>7</xdr:row>
      <xdr:rowOff>72599</xdr:rowOff>
    </xdr:from>
    <xdr:to>
      <xdr:col>13</xdr:col>
      <xdr:colOff>41892</xdr:colOff>
      <xdr:row>11</xdr:row>
      <xdr:rowOff>152153</xdr:rowOff>
    </xdr:to>
    <xdr:pic>
      <xdr:nvPicPr>
        <xdr:cNvPr id="30" name="รูปภาพ 2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46651" y="1279099"/>
          <a:ext cx="2721955" cy="768983"/>
        </a:xfrm>
        <a:prstGeom prst="rect">
          <a:avLst/>
        </a:prstGeom>
      </xdr:spPr>
    </xdr:pic>
    <xdr:clientData/>
  </xdr:twoCellAnchor>
  <xdr:twoCellAnchor editAs="oneCell">
    <xdr:from>
      <xdr:col>9</xdr:col>
      <xdr:colOff>2680</xdr:colOff>
      <xdr:row>12</xdr:row>
      <xdr:rowOff>137689</xdr:rowOff>
    </xdr:from>
    <xdr:to>
      <xdr:col>13</xdr:col>
      <xdr:colOff>45588</xdr:colOff>
      <xdr:row>17</xdr:row>
      <xdr:rowOff>50987</xdr:rowOff>
    </xdr:to>
    <xdr:pic>
      <xdr:nvPicPr>
        <xdr:cNvPr id="32" name="รูปภาพ 3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44251" y="2205975"/>
          <a:ext cx="2728051" cy="775083"/>
        </a:xfrm>
        <a:prstGeom prst="rect">
          <a:avLst/>
        </a:prstGeom>
      </xdr:spPr>
    </xdr:pic>
    <xdr:clientData/>
  </xdr:twoCellAnchor>
  <xdr:twoCellAnchor editAs="oneCell">
    <xdr:from>
      <xdr:col>9</xdr:col>
      <xdr:colOff>50355</xdr:colOff>
      <xdr:row>18</xdr:row>
      <xdr:rowOff>22076</xdr:rowOff>
    </xdr:from>
    <xdr:to>
      <xdr:col>13</xdr:col>
      <xdr:colOff>87167</xdr:colOff>
      <xdr:row>22</xdr:row>
      <xdr:rowOff>107733</xdr:rowOff>
    </xdr:to>
    <xdr:pic>
      <xdr:nvPicPr>
        <xdr:cNvPr id="34" name="รูปภาพ 3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1926" y="3124505"/>
          <a:ext cx="2721955" cy="775085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7</xdr:row>
      <xdr:rowOff>20320</xdr:rowOff>
    </xdr:from>
    <xdr:to>
      <xdr:col>17</xdr:col>
      <xdr:colOff>582431</xdr:colOff>
      <xdr:row>11</xdr:row>
      <xdr:rowOff>169890</xdr:rowOff>
    </xdr:to>
    <xdr:pic>
      <xdr:nvPicPr>
        <xdr:cNvPr id="36" name="รูปภาพ 3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5314" y="1226820"/>
          <a:ext cx="3038974" cy="838999"/>
        </a:xfrm>
        <a:prstGeom prst="rect">
          <a:avLst/>
        </a:prstGeom>
      </xdr:spPr>
    </xdr:pic>
    <xdr:clientData/>
  </xdr:twoCellAnchor>
  <xdr:twoCellAnchor editAs="oneCell">
    <xdr:from>
      <xdr:col>13</xdr:col>
      <xdr:colOff>291514</xdr:colOff>
      <xdr:row>17</xdr:row>
      <xdr:rowOff>170683</xdr:rowOff>
    </xdr:from>
    <xdr:to>
      <xdr:col>17</xdr:col>
      <xdr:colOff>450256</xdr:colOff>
      <xdr:row>24</xdr:row>
      <xdr:rowOff>44141</xdr:rowOff>
    </xdr:to>
    <xdr:pic>
      <xdr:nvPicPr>
        <xdr:cNvPr id="38" name="รูปภาพ 3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8228" y="3100754"/>
          <a:ext cx="2843885" cy="1079958"/>
        </a:xfrm>
        <a:prstGeom prst="rect">
          <a:avLst/>
        </a:prstGeom>
      </xdr:spPr>
    </xdr:pic>
    <xdr:clientData/>
  </xdr:twoCellAnchor>
  <xdr:twoCellAnchor editAs="oneCell">
    <xdr:from>
      <xdr:col>13</xdr:col>
      <xdr:colOff>162840</xdr:colOff>
      <xdr:row>12</xdr:row>
      <xdr:rowOff>2456</xdr:rowOff>
    </xdr:from>
    <xdr:to>
      <xdr:col>17</xdr:col>
      <xdr:colOff>425223</xdr:colOff>
      <xdr:row>18</xdr:row>
      <xdr:rowOff>112430</xdr:rowOff>
    </xdr:to>
    <xdr:pic>
      <xdr:nvPicPr>
        <xdr:cNvPr id="40" name="รูปภาพ 3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554" y="2070742"/>
          <a:ext cx="2947526" cy="1144117"/>
        </a:xfrm>
        <a:prstGeom prst="rect">
          <a:avLst/>
        </a:prstGeom>
      </xdr:spPr>
    </xdr:pic>
    <xdr:clientData/>
  </xdr:twoCellAnchor>
  <xdr:twoCellAnchor editAs="oneCell">
    <xdr:from>
      <xdr:col>0</xdr:col>
      <xdr:colOff>9071</xdr:colOff>
      <xdr:row>0</xdr:row>
      <xdr:rowOff>0</xdr:rowOff>
    </xdr:from>
    <xdr:to>
      <xdr:col>17</xdr:col>
      <xdr:colOff>517071</xdr:colOff>
      <xdr:row>6</xdr:row>
      <xdr:rowOff>68444</xdr:rowOff>
    </xdr:to>
    <xdr:pic>
      <xdr:nvPicPr>
        <xdr:cNvPr id="44" name="รูปภาพ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" y="0"/>
          <a:ext cx="11919857" cy="11025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27214</xdr:rowOff>
    </xdr:from>
    <xdr:to>
      <xdr:col>17</xdr:col>
      <xdr:colOff>333829</xdr:colOff>
      <xdr:row>36</xdr:row>
      <xdr:rowOff>79828</xdr:rowOff>
    </xdr:to>
    <xdr:grpSp>
      <xdr:nvGrpSpPr>
        <xdr:cNvPr id="11" name="กลุ่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0" y="4388057"/>
          <a:ext cx="11727106" cy="1971385"/>
          <a:chOff x="0" y="4423368"/>
          <a:chExt cx="11793137" cy="1986922"/>
        </a:xfrm>
      </xdr:grpSpPr>
      <xdr:pic>
        <xdr:nvPicPr>
          <xdr:cNvPr id="42" name="กราฟิก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96DAC541-7B7A-43D3-8B79-37D633B846F1}">
                <asvg:svgBlip xmlns:asvg="http://schemas.microsoft.com/office/drawing/2016/SVG/main" r:embed="rId31"/>
              </a:ext>
            </a:extLst>
          </a:blip>
          <a:stretch>
            <a:fillRect/>
          </a:stretch>
        </xdr:blipFill>
        <xdr:spPr>
          <a:xfrm>
            <a:off x="8499518" y="4432440"/>
            <a:ext cx="3293619" cy="1704552"/>
          </a:xfrm>
          <a:prstGeom prst="rect">
            <a:avLst/>
          </a:prstGeom>
        </xdr:spPr>
      </xdr:pic>
      <xdr:sp macro="" textlink="">
        <xdr:nvSpPr>
          <xdr:cNvPr id="2" name="สี่เหลี่ยมผืนผ้า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0" y="6132983"/>
            <a:ext cx="11758665" cy="206550"/>
          </a:xfrm>
          <a:prstGeom prst="rect">
            <a:avLst/>
          </a:prstGeom>
          <a:solidFill>
            <a:schemeClr val="accent2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3" name="สี่เหลี่ยมผืนผ้า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6207229"/>
            <a:ext cx="11758665" cy="203061"/>
          </a:xfrm>
          <a:prstGeom prst="rect">
            <a:avLst/>
          </a:prstGeom>
          <a:solidFill>
            <a:srgbClr val="4A2D22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th-TH" sz="1100"/>
          </a:p>
        </xdr:txBody>
      </xdr:sp>
      <xdr:pic>
        <xdr:nvPicPr>
          <xdr:cNvPr id="9" name="รูปภาพ 8" descr="ไม่มีคำอธิบายรูปภาพ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>
            <a:extLst>
              <a:ext uri="{BEBA8EAE-BF5A-486C-A8C5-ECC9F3942E4B}">
                <a14:imgProps xmlns:a14="http://schemas.microsoft.com/office/drawing/2010/main">
                  <a14:imgLayer r:embed="rId33">
                    <a14:imgEffect>
                      <a14:backgroundRemoval t="9668" b="91260" l="9961" r="89893">
                        <a14:foregroundMark x1="45996" y1="90918" x2="45996" y2="90918"/>
                        <a14:foregroundMark x1="50098" y1="91016" x2="50098" y2="91016"/>
                        <a14:foregroundMark x1="50098" y1="91260" x2="50098" y2="91260"/>
                        <a14:foregroundMark x1="51318" y1="67627" x2="51318" y2="67627"/>
                        <a14:foregroundMark x1="56396" y1="9668" x2="56396" y2="9668"/>
                        <a14:foregroundMark x1="39404" y1="10498" x2="39404" y2="10498"/>
                        <a14:foregroundMark x1="32520" y1="16211" x2="32520" y2="16211"/>
                        <a14:foregroundMark x1="31299" y1="17188" x2="31299" y2="17188"/>
                        <a14:foregroundMark x1="32422" y1="17920" x2="32422" y2="17920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15061" y="4423368"/>
            <a:ext cx="1840580" cy="18348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413132</xdr:colOff>
      <xdr:row>32</xdr:row>
      <xdr:rowOff>82626</xdr:rowOff>
    </xdr:from>
    <xdr:to>
      <xdr:col>13</xdr:col>
      <xdr:colOff>91808</xdr:colOff>
      <xdr:row>34</xdr:row>
      <xdr:rowOff>128530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434289" y="5664506"/>
          <a:ext cx="4370025" cy="394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aseline="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  </a:t>
          </a:r>
          <a:r>
            <a:rPr lang="en-US" sz="200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kroorapee@gmail.com</a:t>
          </a:r>
          <a:endParaRPr lang="th-TH" sz="2000">
            <a:solidFill>
              <a:schemeClr val="accent2">
                <a:lumMod val="50000"/>
              </a:schemeClr>
            </a:solidFill>
            <a:latin typeface="Comic Sans MS" panose="030F0702030302020204" pitchFamily="66" charset="0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18362</xdr:colOff>
      <xdr:row>33</xdr:row>
      <xdr:rowOff>18362</xdr:rowOff>
    </xdr:from>
    <xdr:to>
      <xdr:col>6</xdr:col>
      <xdr:colOff>550844</xdr:colOff>
      <xdr:row>35</xdr:row>
      <xdr:rowOff>55084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2CCEC6B3-7026-4D39-A12D-30333979CCA4}"/>
            </a:ext>
          </a:extLst>
        </xdr:cNvPr>
        <xdr:cNvSpPr txBox="1"/>
      </xdr:nvSpPr>
      <xdr:spPr>
        <a:xfrm>
          <a:off x="18362" y="5774675"/>
          <a:ext cx="4553639" cy="38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n>
                <a:noFill/>
              </a:ln>
              <a:solidFill>
                <a:schemeClr val="bg1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จัดทำโดย นางสาวระพีพรรณ ตาเห็น ครูโรงเรียนหน้าศูนย์เครื่องมือกล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1930400</xdr:colOff>
      <xdr:row>0</xdr:row>
      <xdr:rowOff>0</xdr:rowOff>
    </xdr:from>
    <xdr:to>
      <xdr:col>4</xdr:col>
      <xdr:colOff>1932939</xdr:colOff>
      <xdr:row>2</xdr:row>
      <xdr:rowOff>44221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0"/>
          <a:ext cx="1945639" cy="806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23448</xdr:colOff>
      <xdr:row>0</xdr:row>
      <xdr:rowOff>0</xdr:rowOff>
    </xdr:from>
    <xdr:to>
      <xdr:col>5</xdr:col>
      <xdr:colOff>334109</xdr:colOff>
      <xdr:row>2</xdr:row>
      <xdr:rowOff>60594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371" y="0"/>
          <a:ext cx="1647092" cy="681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60960</xdr:rowOff>
    </xdr:from>
    <xdr:to>
      <xdr:col>12</xdr:col>
      <xdr:colOff>613833</xdr:colOff>
      <xdr:row>0</xdr:row>
      <xdr:rowOff>623341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60960"/>
          <a:ext cx="1947333" cy="8062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121921</xdr:colOff>
      <xdr:row>0</xdr:row>
      <xdr:rowOff>0</xdr:rowOff>
    </xdr:from>
    <xdr:to>
      <xdr:col>6</xdr:col>
      <xdr:colOff>241394</xdr:colOff>
      <xdr:row>0</xdr:row>
      <xdr:rowOff>720000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021" y="0"/>
          <a:ext cx="706213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53340</xdr:rowOff>
    </xdr:from>
    <xdr:to>
      <xdr:col>14</xdr:col>
      <xdr:colOff>126153</xdr:colOff>
      <xdr:row>1</xdr:row>
      <xdr:rowOff>89941</xdr:rowOff>
    </xdr:to>
    <xdr:pic>
      <xdr:nvPicPr>
        <xdr:cNvPr id="5" name="รูปภาพ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53340"/>
          <a:ext cx="1947333" cy="806221"/>
        </a:xfrm>
        <a:prstGeom prst="rect">
          <a:avLst/>
        </a:prstGeom>
      </xdr:spPr>
    </xdr:pic>
    <xdr:clientData/>
  </xdr:twoCellAnchor>
  <xdr:twoCellAnchor editAs="oneCell">
    <xdr:from>
      <xdr:col>3</xdr:col>
      <xdr:colOff>502920</xdr:colOff>
      <xdr:row>27</xdr:row>
      <xdr:rowOff>175260</xdr:rowOff>
    </xdr:from>
    <xdr:to>
      <xdr:col>5</xdr:col>
      <xdr:colOff>39370</xdr:colOff>
      <xdr:row>28</xdr:row>
      <xdr:rowOff>261620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DEB3CA8-D140-05DD-ADFC-EBAC72AEE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980" y="7322820"/>
          <a:ext cx="709930" cy="31496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</xdr:colOff>
      <xdr:row>30</xdr:row>
      <xdr:rowOff>137160</xdr:rowOff>
    </xdr:from>
    <xdr:to>
      <xdr:col>5</xdr:col>
      <xdr:colOff>259080</xdr:colOff>
      <xdr:row>31</xdr:row>
      <xdr:rowOff>193675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F61460B-D8AA-3E3F-A36C-FED70A8E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380" y="8046720"/>
          <a:ext cx="777240" cy="346075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33</xdr:row>
      <xdr:rowOff>182880</xdr:rowOff>
    </xdr:from>
    <xdr:to>
      <xdr:col>5</xdr:col>
      <xdr:colOff>60325</xdr:colOff>
      <xdr:row>36</xdr:row>
      <xdr:rowOff>93345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D266FF76-FC54-969C-DDB9-B999EA83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6460" y="8839200"/>
          <a:ext cx="700405" cy="4895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60960</xdr:colOff>
      <xdr:row>0</xdr:row>
      <xdr:rowOff>53340</xdr:rowOff>
    </xdr:from>
    <xdr:to>
      <xdr:col>25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30480</xdr:rowOff>
    </xdr:from>
    <xdr:to>
      <xdr:col>25</xdr:col>
      <xdr:colOff>194733</xdr:colOff>
      <xdr:row>2</xdr:row>
      <xdr:rowOff>211861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360" y="30480"/>
          <a:ext cx="1947333" cy="8062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22860</xdr:colOff>
      <xdr:row>0</xdr:row>
      <xdr:rowOff>15240</xdr:rowOff>
    </xdr:from>
    <xdr:to>
      <xdr:col>27</xdr:col>
      <xdr:colOff>278552</xdr:colOff>
      <xdr:row>2</xdr:row>
      <xdr:rowOff>196621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5240"/>
          <a:ext cx="1947333" cy="8062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</xdr:colOff>
      <xdr:row>0</xdr:row>
      <xdr:rowOff>236220</xdr:rowOff>
    </xdr:from>
    <xdr:to>
      <xdr:col>14</xdr:col>
      <xdr:colOff>217593</xdr:colOff>
      <xdr:row>3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236220"/>
          <a:ext cx="1947333" cy="8062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1005840</xdr:colOff>
      <xdr:row>0</xdr:row>
      <xdr:rowOff>175260</xdr:rowOff>
    </xdr:from>
    <xdr:to>
      <xdr:col>14</xdr:col>
      <xdr:colOff>232833</xdr:colOff>
      <xdr:row>3</xdr:row>
      <xdr:rowOff>128041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175260"/>
          <a:ext cx="1947333" cy="8062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91440</xdr:colOff>
      <xdr:row>0</xdr:row>
      <xdr:rowOff>114300</xdr:rowOff>
    </xdr:from>
    <xdr:to>
      <xdr:col>19</xdr:col>
      <xdr:colOff>331893</xdr:colOff>
      <xdr:row>3</xdr:row>
      <xdr:rowOff>67081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660" y="114300"/>
          <a:ext cx="1947333" cy="80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BF53-9610-4ACF-9D1F-117292C0B4B6}">
  <dimension ref="A1"/>
  <sheetViews>
    <sheetView tabSelected="1" zoomScale="83" zoomScaleNormal="83" workbookViewId="0"/>
  </sheetViews>
  <sheetFormatPr defaultRowHeight="13.8" x14ac:dyDescent="0.25"/>
  <cols>
    <col min="1" max="16384" width="8.796875" style="29"/>
  </cols>
  <sheetData/>
  <sheetProtection algorithmName="SHA-512" hashValue="1HQbaUq/Ph+n2O3p/Co5OelYlFzqvmK62hVX1AUOyZolIpYgbtTFgIfqdjTi2WwkckufJUc6SXXwyNeXeyu98Q==" saltValue="KD8OwhAYWrNYCahEpot4QA==" spinCount="100000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D660-3961-47D8-A213-443FDEFFA73F}">
  <dimension ref="A1:L22"/>
  <sheetViews>
    <sheetView zoomScale="80" zoomScaleNormal="80" zoomScaleSheetLayoutView="90" workbookViewId="0">
      <selection activeCell="C25" sqref="C25"/>
    </sheetView>
  </sheetViews>
  <sheetFormatPr defaultRowHeight="24.6" x14ac:dyDescent="0.7"/>
  <cols>
    <col min="1" max="1" width="28.5" style="31" customWidth="1"/>
    <col min="2" max="2" width="35.296875" style="31" customWidth="1"/>
    <col min="3" max="3" width="27.19921875" style="31" customWidth="1"/>
    <col min="4" max="4" width="25.5" style="29" customWidth="1"/>
    <col min="5" max="5" width="28.19921875" style="173" customWidth="1"/>
    <col min="6" max="6" width="20.8984375" style="173" customWidth="1"/>
    <col min="7" max="7" width="14.09765625" style="173" customWidth="1"/>
    <col min="8" max="12" width="8.796875" style="157"/>
    <col min="13" max="16384" width="8.796875" style="29"/>
  </cols>
  <sheetData>
    <row r="1" spans="1:7" ht="30" x14ac:dyDescent="0.85">
      <c r="A1" s="196" t="s">
        <v>0</v>
      </c>
      <c r="B1" s="196"/>
      <c r="C1" s="196"/>
      <c r="D1" s="196"/>
    </row>
    <row r="2" spans="1:7" ht="30" x14ac:dyDescent="0.85">
      <c r="A2" s="196" t="s">
        <v>18</v>
      </c>
      <c r="B2" s="196"/>
      <c r="C2" s="196"/>
      <c r="D2" s="196"/>
    </row>
    <row r="3" spans="1:7" ht="27" x14ac:dyDescent="0.75">
      <c r="A3" s="6" t="s">
        <v>1</v>
      </c>
      <c r="B3" s="7">
        <v>2567</v>
      </c>
      <c r="C3" s="33" t="s">
        <v>67</v>
      </c>
      <c r="D3" s="11">
        <v>1</v>
      </c>
    </row>
    <row r="4" spans="1:7" ht="27" x14ac:dyDescent="0.75">
      <c r="A4" s="6" t="s">
        <v>2</v>
      </c>
      <c r="B4" s="8" t="s">
        <v>122</v>
      </c>
      <c r="C4" s="33" t="s">
        <v>21</v>
      </c>
      <c r="D4" s="12" t="s">
        <v>69</v>
      </c>
      <c r="E4" s="173" t="s">
        <v>26</v>
      </c>
      <c r="F4" s="173" t="s">
        <v>32</v>
      </c>
      <c r="G4" s="173" t="s">
        <v>102</v>
      </c>
    </row>
    <row r="5" spans="1:7" ht="27" x14ac:dyDescent="0.75">
      <c r="A5" s="6" t="s">
        <v>19</v>
      </c>
      <c r="B5" s="9" t="s">
        <v>68</v>
      </c>
      <c r="C5" s="34" t="s">
        <v>3</v>
      </c>
      <c r="D5" s="13" t="s">
        <v>4</v>
      </c>
      <c r="E5" s="173" t="s">
        <v>24</v>
      </c>
      <c r="F5" s="173" t="s">
        <v>33</v>
      </c>
      <c r="G5" s="173" t="s">
        <v>103</v>
      </c>
    </row>
    <row r="6" spans="1:7" ht="27" x14ac:dyDescent="0.75">
      <c r="A6" s="32" t="s">
        <v>20</v>
      </c>
      <c r="B6" s="10" t="s">
        <v>70</v>
      </c>
      <c r="C6" s="1"/>
      <c r="D6" s="2"/>
      <c r="E6" s="173" t="s">
        <v>25</v>
      </c>
      <c r="F6" s="173" t="s">
        <v>248</v>
      </c>
    </row>
    <row r="7" spans="1:7" ht="27" x14ac:dyDescent="0.75">
      <c r="A7" s="35" t="s">
        <v>5</v>
      </c>
      <c r="B7" s="3"/>
      <c r="C7" s="195" t="s">
        <v>7</v>
      </c>
      <c r="D7" s="195"/>
      <c r="E7" s="173" t="s">
        <v>27</v>
      </c>
      <c r="F7" s="173" t="s">
        <v>34</v>
      </c>
    </row>
    <row r="8" spans="1:7" ht="27" x14ac:dyDescent="0.75">
      <c r="A8" s="35" t="s">
        <v>6</v>
      </c>
      <c r="B8" s="4"/>
      <c r="C8" s="6" t="s">
        <v>64</v>
      </c>
      <c r="D8" s="19"/>
      <c r="E8" s="173" t="s">
        <v>28</v>
      </c>
      <c r="F8" s="173" t="s">
        <v>35</v>
      </c>
    </row>
    <row r="9" spans="1:7" ht="27" x14ac:dyDescent="0.75">
      <c r="A9" s="35" t="s">
        <v>101</v>
      </c>
      <c r="B9" s="4"/>
      <c r="C9" s="6" t="s">
        <v>65</v>
      </c>
      <c r="D9" s="19"/>
      <c r="E9" s="173" t="s">
        <v>29</v>
      </c>
      <c r="F9" s="173" t="s">
        <v>36</v>
      </c>
    </row>
    <row r="10" spans="1:7" ht="27" x14ac:dyDescent="0.75">
      <c r="A10" s="35" t="s">
        <v>8</v>
      </c>
      <c r="B10" s="4"/>
      <c r="C10" s="38" t="s">
        <v>66</v>
      </c>
      <c r="D10" s="19"/>
      <c r="E10" s="173" t="s">
        <v>31</v>
      </c>
    </row>
    <row r="11" spans="1:7" ht="27" x14ac:dyDescent="0.75">
      <c r="A11" s="35" t="s">
        <v>9</v>
      </c>
      <c r="B11" s="4"/>
      <c r="C11" s="36" t="s">
        <v>119</v>
      </c>
      <c r="D11" s="19">
        <f>SUM(D8:D10)</f>
        <v>0</v>
      </c>
      <c r="E11" s="173" t="s">
        <v>30</v>
      </c>
    </row>
    <row r="12" spans="1:7" ht="27" x14ac:dyDescent="0.75">
      <c r="A12" s="35" t="s">
        <v>181</v>
      </c>
      <c r="B12" s="21"/>
      <c r="C12" s="37" t="s">
        <v>182</v>
      </c>
      <c r="D12" s="30"/>
      <c r="E12" s="173" t="s">
        <v>249</v>
      </c>
    </row>
    <row r="13" spans="1:7" ht="27" x14ac:dyDescent="0.75">
      <c r="A13" s="35" t="s">
        <v>183</v>
      </c>
      <c r="B13" s="18"/>
      <c r="C13" s="37" t="s">
        <v>118</v>
      </c>
    </row>
    <row r="14" spans="1:7" ht="27" x14ac:dyDescent="0.75">
      <c r="A14" s="35" t="s">
        <v>105</v>
      </c>
      <c r="B14" s="18">
        <f>B13/40</f>
        <v>0</v>
      </c>
      <c r="C14" s="37" t="s">
        <v>120</v>
      </c>
    </row>
    <row r="15" spans="1:7" ht="27" x14ac:dyDescent="0.75">
      <c r="A15" s="35" t="s">
        <v>10</v>
      </c>
      <c r="B15" s="5"/>
      <c r="C15" s="158"/>
      <c r="D15" s="157"/>
    </row>
    <row r="16" spans="1:7" ht="27" x14ac:dyDescent="0.75">
      <c r="A16" s="35" t="s">
        <v>23</v>
      </c>
      <c r="B16" s="5"/>
      <c r="C16" s="158"/>
      <c r="D16" s="157"/>
    </row>
    <row r="17" spans="1:4" ht="27" x14ac:dyDescent="0.75">
      <c r="A17" s="35" t="s">
        <v>23</v>
      </c>
      <c r="B17" s="5"/>
      <c r="C17" s="158"/>
      <c r="D17" s="157"/>
    </row>
    <row r="18" spans="1:4" ht="27" x14ac:dyDescent="0.75">
      <c r="A18" s="35" t="s">
        <v>23</v>
      </c>
      <c r="B18" s="5"/>
      <c r="C18" s="158"/>
      <c r="D18" s="157"/>
    </row>
    <row r="19" spans="1:4" ht="27" x14ac:dyDescent="0.75">
      <c r="A19" s="35" t="s">
        <v>12</v>
      </c>
      <c r="B19" s="5"/>
      <c r="C19" s="158"/>
      <c r="D19" s="157"/>
    </row>
    <row r="20" spans="1:4" ht="27" x14ac:dyDescent="0.75">
      <c r="A20" s="35" t="s">
        <v>14</v>
      </c>
      <c r="B20" s="5" t="s">
        <v>11</v>
      </c>
      <c r="C20" s="158"/>
      <c r="D20" s="157"/>
    </row>
    <row r="21" spans="1:4" ht="27" x14ac:dyDescent="0.75">
      <c r="A21" s="35" t="s">
        <v>195</v>
      </c>
      <c r="B21" s="5" t="s">
        <v>44</v>
      </c>
      <c r="C21" s="158"/>
      <c r="D21" s="157"/>
    </row>
    <row r="22" spans="1:4" ht="27" x14ac:dyDescent="0.75">
      <c r="A22" s="35" t="s">
        <v>16</v>
      </c>
      <c r="B22" s="5" t="s">
        <v>37</v>
      </c>
      <c r="C22" s="158"/>
      <c r="D22" s="157"/>
    </row>
  </sheetData>
  <sheetProtection algorithmName="SHA-512" hashValue="XR2Y3AtyAFqwAuKjUKSvubi2qnoQsaKRzCXKY0AbjAkBpiaRv3Sj19OfCwg1TZ7tABuwkO5RHpZCscuMS4145g==" saltValue="qL4FtZLPo/pFZyTXOiS1tg==" spinCount="100000" sheet="1" objects="1" scenarios="1"/>
  <protectedRanges>
    <protectedRange sqref="B15:B19" name="ช่วง3"/>
    <protectedRange sqref="D8:D10" name="ช่วง2"/>
    <protectedRange sqref="B7:B13" name="ช่วง1"/>
  </protectedRanges>
  <mergeCells count="3">
    <mergeCell ref="C7:D7"/>
    <mergeCell ref="A2:D2"/>
    <mergeCell ref="A1:D1"/>
  </mergeCells>
  <phoneticPr fontId="5" type="noConversion"/>
  <conditionalFormatting sqref="B7">
    <cfRule type="containsBlanks" dxfId="3" priority="4" stopIfTrue="1">
      <formula>LEN(TRIM(B7))=0</formula>
    </cfRule>
  </conditionalFormatting>
  <conditionalFormatting sqref="B8:B9">
    <cfRule type="containsBlanks" dxfId="2" priority="8" stopIfTrue="1">
      <formula>LEN(TRIM(B8))=0</formula>
    </cfRule>
  </conditionalFormatting>
  <conditionalFormatting sqref="B10:B13 B15:B22">
    <cfRule type="containsBlanks" dxfId="1" priority="7" stopIfTrue="1">
      <formula>LEN(TRIM(B10))=0</formula>
    </cfRule>
  </conditionalFormatting>
  <conditionalFormatting sqref="D8:D11">
    <cfRule type="containsBlanks" dxfId="0" priority="1" stopIfTrue="1">
      <formula>LEN(TRIM(D8))=0</formula>
    </cfRule>
  </conditionalFormatting>
  <dataValidations count="3">
    <dataValidation type="list" allowBlank="1" showInputMessage="1" showErrorMessage="1" sqref="B8" xr:uid="{22DC1235-92DF-41F0-9519-69AD27DECB3D}">
      <formula1>$E$4:$E$12</formula1>
    </dataValidation>
    <dataValidation type="list" allowBlank="1" showInputMessage="1" showErrorMessage="1" sqref="B7" xr:uid="{40045093-7322-4D2B-ABF1-9DEAC20FD01E}">
      <formula1>$F$4:$F$10</formula1>
    </dataValidation>
    <dataValidation type="list" allowBlank="1" showInputMessage="1" showErrorMessage="1" sqref="B9" xr:uid="{B11022AE-1A7F-4A1E-ADFE-BF7E71486588}">
      <formula1>$G$4:$G$5</formula1>
    </dataValidation>
  </dataValidations>
  <printOptions gridLines="1"/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FECC45-D784-43CC-9E88-230BC9886EE5}">
          <x14:formula1>
            <xm:f>รายชื่อครู!$B$3:$B$23</xm:f>
          </x14:formula1>
          <xm:sqref>B20:B21</xm:sqref>
        </x14:dataValidation>
        <x14:dataValidation type="list" allowBlank="1" showInputMessage="1" showErrorMessage="1" xr:uid="{E5C38A51-326A-47FD-B569-8E7E91EF34C5}">
          <x14:formula1>
            <xm:f>รายชื่อครู!$B$2:$B$25</xm:f>
          </x14:formula1>
          <xm:sqref>B15 B16 B17 B18 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4101-FA0C-4B84-9F3D-F4ADCA21237C}">
  <dimension ref="A1:C25"/>
  <sheetViews>
    <sheetView topLeftCell="A3" zoomScaleNormal="100" zoomScaleSheetLayoutView="130" workbookViewId="0"/>
  </sheetViews>
  <sheetFormatPr defaultRowHeight="24.6" x14ac:dyDescent="0.7"/>
  <cols>
    <col min="1" max="1" width="7.8984375" style="43" customWidth="1"/>
    <col min="2" max="2" width="23.296875" style="44" customWidth="1"/>
    <col min="3" max="3" width="14.8984375" style="44" customWidth="1"/>
    <col min="4" max="16384" width="8.796875" style="42"/>
  </cols>
  <sheetData>
    <row r="1" spans="1:3" x14ac:dyDescent="0.25">
      <c r="A1" s="39" t="s">
        <v>58</v>
      </c>
      <c r="B1" s="39" t="s">
        <v>59</v>
      </c>
      <c r="C1" s="39" t="s">
        <v>60</v>
      </c>
    </row>
    <row r="2" spans="1:3" x14ac:dyDescent="0.7">
      <c r="A2" s="40">
        <v>1</v>
      </c>
      <c r="B2" s="41" t="s">
        <v>37</v>
      </c>
      <c r="C2" s="41" t="s">
        <v>16</v>
      </c>
    </row>
    <row r="3" spans="1:3" x14ac:dyDescent="0.7">
      <c r="A3" s="40">
        <v>2</v>
      </c>
      <c r="B3" s="41" t="s">
        <v>39</v>
      </c>
      <c r="C3" s="41" t="s">
        <v>61</v>
      </c>
    </row>
    <row r="4" spans="1:3" x14ac:dyDescent="0.7">
      <c r="A4" s="40">
        <v>3</v>
      </c>
      <c r="B4" s="41" t="s">
        <v>40</v>
      </c>
      <c r="C4" s="41" t="s">
        <v>61</v>
      </c>
    </row>
    <row r="5" spans="1:3" x14ac:dyDescent="0.7">
      <c r="A5" s="40">
        <v>4</v>
      </c>
      <c r="B5" s="41" t="s">
        <v>246</v>
      </c>
      <c r="C5" s="41" t="s">
        <v>61</v>
      </c>
    </row>
    <row r="6" spans="1:3" x14ac:dyDescent="0.7">
      <c r="A6" s="40">
        <v>5</v>
      </c>
      <c r="B6" s="41" t="s">
        <v>41</v>
      </c>
      <c r="C6" s="41" t="s">
        <v>61</v>
      </c>
    </row>
    <row r="7" spans="1:3" x14ac:dyDescent="0.7">
      <c r="A7" s="40">
        <v>6</v>
      </c>
      <c r="B7" s="41" t="s">
        <v>42</v>
      </c>
      <c r="C7" s="41" t="s">
        <v>61</v>
      </c>
    </row>
    <row r="8" spans="1:3" x14ac:dyDescent="0.7">
      <c r="A8" s="40">
        <v>7</v>
      </c>
      <c r="B8" s="41" t="s">
        <v>43</v>
      </c>
      <c r="C8" s="41" t="s">
        <v>61</v>
      </c>
    </row>
    <row r="9" spans="1:3" x14ac:dyDescent="0.7">
      <c r="A9" s="40">
        <v>8</v>
      </c>
      <c r="B9" s="41" t="s">
        <v>44</v>
      </c>
      <c r="C9" s="41" t="s">
        <v>61</v>
      </c>
    </row>
    <row r="10" spans="1:3" x14ac:dyDescent="0.7">
      <c r="A10" s="40">
        <v>9</v>
      </c>
      <c r="B10" s="41" t="s">
        <v>11</v>
      </c>
      <c r="C10" s="41" t="s">
        <v>61</v>
      </c>
    </row>
    <row r="11" spans="1:3" x14ac:dyDescent="0.7">
      <c r="A11" s="40">
        <v>10</v>
      </c>
      <c r="B11" s="41" t="s">
        <v>45</v>
      </c>
      <c r="C11" s="41" t="s">
        <v>61</v>
      </c>
    </row>
    <row r="12" spans="1:3" x14ac:dyDescent="0.7">
      <c r="A12" s="40">
        <v>11</v>
      </c>
      <c r="B12" s="41" t="s">
        <v>46</v>
      </c>
      <c r="C12" s="41" t="s">
        <v>61</v>
      </c>
    </row>
    <row r="13" spans="1:3" x14ac:dyDescent="0.7">
      <c r="A13" s="40">
        <v>12</v>
      </c>
      <c r="B13" s="41" t="s">
        <v>47</v>
      </c>
      <c r="C13" s="41" t="s">
        <v>61</v>
      </c>
    </row>
    <row r="14" spans="1:3" x14ac:dyDescent="0.7">
      <c r="A14" s="40">
        <v>13</v>
      </c>
      <c r="B14" s="41" t="s">
        <v>48</v>
      </c>
      <c r="C14" s="41" t="s">
        <v>61</v>
      </c>
    </row>
    <row r="15" spans="1:3" x14ac:dyDescent="0.7">
      <c r="A15" s="40">
        <v>14</v>
      </c>
      <c r="B15" s="41" t="s">
        <v>49</v>
      </c>
      <c r="C15" s="41" t="s">
        <v>62</v>
      </c>
    </row>
    <row r="16" spans="1:3" x14ac:dyDescent="0.7">
      <c r="A16" s="40">
        <v>15</v>
      </c>
      <c r="B16" s="41" t="s">
        <v>50</v>
      </c>
      <c r="C16" s="41" t="s">
        <v>62</v>
      </c>
    </row>
    <row r="17" spans="1:3" x14ac:dyDescent="0.7">
      <c r="A17" s="40">
        <v>16</v>
      </c>
      <c r="B17" s="41" t="s">
        <v>51</v>
      </c>
      <c r="C17" s="41" t="s">
        <v>62</v>
      </c>
    </row>
    <row r="18" spans="1:3" x14ac:dyDescent="0.7">
      <c r="A18" s="40">
        <v>17</v>
      </c>
      <c r="B18" s="41" t="s">
        <v>52</v>
      </c>
      <c r="C18" s="41" t="s">
        <v>62</v>
      </c>
    </row>
    <row r="19" spans="1:3" x14ac:dyDescent="0.7">
      <c r="A19" s="40">
        <v>18</v>
      </c>
      <c r="B19" s="41" t="s">
        <v>53</v>
      </c>
      <c r="C19" s="41" t="s">
        <v>38</v>
      </c>
    </row>
    <row r="20" spans="1:3" x14ac:dyDescent="0.7">
      <c r="A20" s="40">
        <v>19</v>
      </c>
      <c r="B20" s="41" t="s">
        <v>54</v>
      </c>
      <c r="C20" s="41" t="s">
        <v>198</v>
      </c>
    </row>
    <row r="21" spans="1:3" x14ac:dyDescent="0.7">
      <c r="A21" s="40">
        <v>20</v>
      </c>
      <c r="B21" s="41" t="s">
        <v>57</v>
      </c>
      <c r="C21" s="41" t="s">
        <v>38</v>
      </c>
    </row>
    <row r="22" spans="1:3" x14ac:dyDescent="0.7">
      <c r="A22" s="40">
        <v>21</v>
      </c>
      <c r="B22" s="41" t="s">
        <v>247</v>
      </c>
      <c r="C22" s="41" t="s">
        <v>38</v>
      </c>
    </row>
    <row r="23" spans="1:3" x14ac:dyDescent="0.7">
      <c r="A23" s="40">
        <v>22</v>
      </c>
      <c r="B23" s="41" t="s">
        <v>56</v>
      </c>
      <c r="C23" s="41" t="s">
        <v>63</v>
      </c>
    </row>
    <row r="24" spans="1:3" x14ac:dyDescent="0.7">
      <c r="A24" s="40">
        <v>23</v>
      </c>
      <c r="B24" s="41" t="s">
        <v>55</v>
      </c>
      <c r="C24" s="41" t="s">
        <v>63</v>
      </c>
    </row>
    <row r="25" spans="1:3" x14ac:dyDescent="0.7">
      <c r="A25" s="40"/>
      <c r="B25" s="41" t="s">
        <v>209</v>
      </c>
      <c r="C25" s="41"/>
    </row>
  </sheetData>
  <sheetProtection algorithmName="SHA-512" hashValue="yqzspb3cGth+MCmUNDxYq0OokqkA+Iz0rqOtVoMBVUM2uX/yLtN0OZ5eOZ2g4+IahhD6TygPDjZg5SpWqDaR/A==" saltValue="tnvFBPUkpGNO2IoguAzW0g==" spinCount="100000" sheet="1" objects="1" scenarios="1"/>
  <protectedRanges>
    <protectedRange sqref="A1:C25" name="ช่วง1"/>
  </protectedRange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9A5C-363C-4D81-A211-791BD4D6D4D2}">
  <dimension ref="A1:J42"/>
  <sheetViews>
    <sheetView zoomScaleNormal="100" zoomScaleSheetLayoutView="100" workbookViewId="0">
      <selection activeCell="A2" sqref="A2:E23"/>
    </sheetView>
  </sheetViews>
  <sheetFormatPr defaultRowHeight="24.6" x14ac:dyDescent="0.7"/>
  <cols>
    <col min="1" max="1" width="4.796875" style="155" customWidth="1"/>
    <col min="2" max="2" width="9.8984375" style="156" customWidth="1"/>
    <col min="3" max="3" width="5.5" style="155" customWidth="1"/>
    <col min="4" max="4" width="9.19921875" style="155" customWidth="1"/>
    <col min="5" max="5" width="9" style="155" customWidth="1"/>
    <col min="6" max="6" width="19.09765625" style="46" hidden="1" customWidth="1"/>
    <col min="7" max="7" width="12.59765625" style="47" hidden="1" customWidth="1"/>
    <col min="8" max="8" width="4" style="46" customWidth="1"/>
    <col min="9" max="9" width="4.5" style="46" customWidth="1"/>
    <col min="10" max="10" width="4.296875" style="46" customWidth="1"/>
    <col min="11" max="16384" width="8.796875" style="42"/>
  </cols>
  <sheetData>
    <row r="1" spans="1:10" ht="49.2" x14ac:dyDescent="0.7">
      <c r="A1" s="48" t="s">
        <v>71</v>
      </c>
      <c r="B1" s="49" t="s">
        <v>72</v>
      </c>
      <c r="C1" s="199" t="s">
        <v>73</v>
      </c>
      <c r="D1" s="199"/>
      <c r="E1" s="199"/>
      <c r="F1" s="50" t="s">
        <v>74</v>
      </c>
      <c r="G1" s="51" t="s">
        <v>75</v>
      </c>
      <c r="H1" s="52"/>
      <c r="I1" s="52"/>
      <c r="J1" s="52"/>
    </row>
    <row r="2" spans="1:10" x14ac:dyDescent="0.7">
      <c r="A2" s="172">
        <v>1</v>
      </c>
      <c r="B2" s="174">
        <v>3678</v>
      </c>
      <c r="C2" s="175" t="s">
        <v>251</v>
      </c>
      <c r="D2" s="176" t="s">
        <v>252</v>
      </c>
      <c r="E2" s="177" t="s">
        <v>253</v>
      </c>
      <c r="F2" s="57">
        <v>1679800374933</v>
      </c>
      <c r="G2" s="73">
        <v>38559</v>
      </c>
      <c r="H2" s="72" t="s">
        <v>13</v>
      </c>
      <c r="I2" s="58">
        <f>COUNTIF(C2:C27,"ด.ช.")+COUNTIF(C2:C25,"เด็กชาย")+COUNTIF(C2:C25,"นาย")</f>
        <v>15</v>
      </c>
      <c r="J2" s="59" t="s">
        <v>76</v>
      </c>
    </row>
    <row r="3" spans="1:10" x14ac:dyDescent="0.7">
      <c r="A3" s="178">
        <v>2</v>
      </c>
      <c r="B3" s="174">
        <v>3782</v>
      </c>
      <c r="C3" s="175" t="s">
        <v>251</v>
      </c>
      <c r="D3" s="176" t="s">
        <v>254</v>
      </c>
      <c r="E3" s="177" t="s">
        <v>255</v>
      </c>
      <c r="F3" s="57">
        <v>1679800384963</v>
      </c>
      <c r="G3" s="73">
        <v>38818</v>
      </c>
      <c r="H3" s="72" t="s">
        <v>15</v>
      </c>
      <c r="I3" s="58">
        <f>COUNTIF(C2:C42,"ด.ญ.")+COUNTIF(C2:C42,"เด็กหญิง")+COUNTIF(C2:C42,"น.ส.")</f>
        <v>7</v>
      </c>
      <c r="J3" s="61" t="s">
        <v>76</v>
      </c>
    </row>
    <row r="4" spans="1:10" x14ac:dyDescent="0.25">
      <c r="A4" s="172">
        <v>3</v>
      </c>
      <c r="B4" s="174">
        <v>4004</v>
      </c>
      <c r="C4" s="175" t="s">
        <v>251</v>
      </c>
      <c r="D4" s="176" t="s">
        <v>256</v>
      </c>
      <c r="E4" s="177" t="s">
        <v>257</v>
      </c>
      <c r="F4" s="57">
        <v>1679800375328</v>
      </c>
      <c r="G4" s="73">
        <v>38562</v>
      </c>
      <c r="H4" s="72" t="s">
        <v>17</v>
      </c>
      <c r="I4" s="62">
        <f>SUM(I2:I3)</f>
        <v>22</v>
      </c>
      <c r="J4" s="61" t="s">
        <v>76</v>
      </c>
    </row>
    <row r="5" spans="1:10" x14ac:dyDescent="0.25">
      <c r="A5" s="178">
        <v>4</v>
      </c>
      <c r="B5" s="174">
        <v>4005</v>
      </c>
      <c r="C5" s="175" t="s">
        <v>251</v>
      </c>
      <c r="D5" s="176" t="s">
        <v>258</v>
      </c>
      <c r="E5" s="177" t="s">
        <v>257</v>
      </c>
      <c r="F5" s="57">
        <v>1679800387172</v>
      </c>
      <c r="G5" s="73">
        <v>38888</v>
      </c>
      <c r="H5" s="198"/>
      <c r="I5" s="198"/>
      <c r="J5" s="198"/>
    </row>
    <row r="6" spans="1:10" x14ac:dyDescent="0.7">
      <c r="A6" s="172">
        <v>5</v>
      </c>
      <c r="B6" s="174">
        <v>4008</v>
      </c>
      <c r="C6" s="175" t="s">
        <v>251</v>
      </c>
      <c r="D6" s="176" t="s">
        <v>259</v>
      </c>
      <c r="E6" s="177" t="s">
        <v>260</v>
      </c>
      <c r="F6" s="63">
        <v>1679800388942</v>
      </c>
      <c r="G6" s="73">
        <v>38940</v>
      </c>
      <c r="H6" s="198"/>
      <c r="I6" s="198"/>
      <c r="J6" s="198"/>
    </row>
    <row r="7" spans="1:10" x14ac:dyDescent="0.25">
      <c r="A7" s="178">
        <v>6</v>
      </c>
      <c r="B7" s="174">
        <v>4009</v>
      </c>
      <c r="C7" s="175" t="s">
        <v>251</v>
      </c>
      <c r="D7" s="176" t="s">
        <v>261</v>
      </c>
      <c r="E7" s="177" t="s">
        <v>262</v>
      </c>
      <c r="F7" s="57">
        <v>1679800386168</v>
      </c>
      <c r="G7" s="73">
        <v>38860</v>
      </c>
      <c r="H7" s="198"/>
      <c r="I7" s="198"/>
      <c r="J7" s="198"/>
    </row>
    <row r="8" spans="1:10" x14ac:dyDescent="0.7">
      <c r="A8" s="172">
        <v>7</v>
      </c>
      <c r="B8" s="174">
        <v>4010</v>
      </c>
      <c r="C8" s="175" t="s">
        <v>251</v>
      </c>
      <c r="D8" s="176" t="s">
        <v>263</v>
      </c>
      <c r="E8" s="177" t="s">
        <v>264</v>
      </c>
      <c r="F8" s="63">
        <v>1679800372787</v>
      </c>
      <c r="G8" s="73">
        <v>38490</v>
      </c>
      <c r="H8" s="198"/>
      <c r="I8" s="198"/>
      <c r="J8" s="198"/>
    </row>
    <row r="9" spans="1:10" x14ac:dyDescent="0.7">
      <c r="A9" s="178">
        <v>8</v>
      </c>
      <c r="B9" s="174">
        <v>4013</v>
      </c>
      <c r="C9" s="175" t="s">
        <v>251</v>
      </c>
      <c r="D9" s="176" t="s">
        <v>265</v>
      </c>
      <c r="E9" s="177" t="s">
        <v>266</v>
      </c>
      <c r="F9" s="63">
        <v>1679800392117</v>
      </c>
      <c r="G9" s="73">
        <v>39016</v>
      </c>
      <c r="H9" s="198"/>
      <c r="I9" s="198"/>
      <c r="J9" s="198"/>
    </row>
    <row r="10" spans="1:10" x14ac:dyDescent="0.7">
      <c r="A10" s="172">
        <v>9</v>
      </c>
      <c r="B10" s="174">
        <v>4017</v>
      </c>
      <c r="C10" s="175" t="s">
        <v>251</v>
      </c>
      <c r="D10" s="176" t="s">
        <v>267</v>
      </c>
      <c r="E10" s="177" t="s">
        <v>268</v>
      </c>
      <c r="F10" s="63">
        <v>1679900656914</v>
      </c>
      <c r="G10" s="73">
        <v>38692</v>
      </c>
      <c r="H10" s="198"/>
      <c r="I10" s="198"/>
      <c r="J10" s="198"/>
    </row>
    <row r="11" spans="1:10" x14ac:dyDescent="0.7">
      <c r="A11" s="178">
        <v>10</v>
      </c>
      <c r="B11" s="174">
        <v>4027</v>
      </c>
      <c r="C11" s="175" t="s">
        <v>251</v>
      </c>
      <c r="D11" s="179" t="s">
        <v>269</v>
      </c>
      <c r="E11" s="180" t="s">
        <v>270</v>
      </c>
      <c r="F11" s="63">
        <v>1679800379196</v>
      </c>
      <c r="G11" s="73">
        <v>38659</v>
      </c>
      <c r="H11" s="198"/>
      <c r="I11" s="198"/>
      <c r="J11" s="198"/>
    </row>
    <row r="12" spans="1:10" x14ac:dyDescent="0.7">
      <c r="A12" s="172">
        <v>11</v>
      </c>
      <c r="B12" s="181">
        <v>4097</v>
      </c>
      <c r="C12" s="175" t="s">
        <v>251</v>
      </c>
      <c r="D12" s="182" t="s">
        <v>271</v>
      </c>
      <c r="E12" s="183" t="s">
        <v>272</v>
      </c>
      <c r="F12" s="63">
        <v>1679800380933</v>
      </c>
      <c r="G12" s="73">
        <v>38700</v>
      </c>
      <c r="H12" s="198"/>
      <c r="I12" s="198"/>
      <c r="J12" s="198"/>
    </row>
    <row r="13" spans="1:10" x14ac:dyDescent="0.25">
      <c r="A13" s="178">
        <v>12</v>
      </c>
      <c r="B13" s="174">
        <v>4111</v>
      </c>
      <c r="C13" s="175" t="s">
        <v>251</v>
      </c>
      <c r="D13" s="184" t="s">
        <v>273</v>
      </c>
      <c r="E13" s="185" t="s">
        <v>274</v>
      </c>
      <c r="F13" s="57">
        <v>1679800378645</v>
      </c>
      <c r="G13" s="73">
        <v>236971</v>
      </c>
      <c r="H13" s="198"/>
      <c r="I13" s="198"/>
      <c r="J13" s="198"/>
    </row>
    <row r="14" spans="1:10" x14ac:dyDescent="0.25">
      <c r="A14" s="172">
        <v>13</v>
      </c>
      <c r="B14" s="174">
        <v>4160</v>
      </c>
      <c r="C14" s="175" t="s">
        <v>251</v>
      </c>
      <c r="D14" s="176" t="s">
        <v>275</v>
      </c>
      <c r="E14" s="177" t="s">
        <v>276</v>
      </c>
      <c r="F14" s="57">
        <v>1679900656973</v>
      </c>
      <c r="G14" s="73">
        <v>38694</v>
      </c>
      <c r="H14" s="198"/>
      <c r="I14" s="198"/>
      <c r="J14" s="198"/>
    </row>
    <row r="15" spans="1:10" x14ac:dyDescent="0.25">
      <c r="A15" s="178">
        <v>14</v>
      </c>
      <c r="B15" s="174">
        <v>4161</v>
      </c>
      <c r="C15" s="175" t="s">
        <v>251</v>
      </c>
      <c r="D15" s="176" t="s">
        <v>277</v>
      </c>
      <c r="E15" s="177" t="s">
        <v>278</v>
      </c>
      <c r="F15" s="57">
        <v>1679800384297</v>
      </c>
      <c r="G15" s="73">
        <v>38799</v>
      </c>
      <c r="H15" s="198"/>
      <c r="I15" s="198"/>
      <c r="J15" s="198"/>
    </row>
    <row r="16" spans="1:10" x14ac:dyDescent="0.25">
      <c r="A16" s="172">
        <v>15</v>
      </c>
      <c r="B16" s="174">
        <v>4164</v>
      </c>
      <c r="C16" s="175" t="s">
        <v>251</v>
      </c>
      <c r="D16" s="176" t="s">
        <v>279</v>
      </c>
      <c r="E16" s="177" t="s">
        <v>280</v>
      </c>
      <c r="F16" s="57">
        <v>1679800379820</v>
      </c>
      <c r="G16" s="73">
        <v>38675</v>
      </c>
      <c r="H16" s="198"/>
      <c r="I16" s="198"/>
      <c r="J16" s="198"/>
    </row>
    <row r="17" spans="1:10" x14ac:dyDescent="0.25">
      <c r="A17" s="178">
        <v>16</v>
      </c>
      <c r="B17" s="174">
        <v>3596</v>
      </c>
      <c r="C17" s="175" t="s">
        <v>281</v>
      </c>
      <c r="D17" s="176" t="s">
        <v>282</v>
      </c>
      <c r="E17" s="177" t="s">
        <v>283</v>
      </c>
      <c r="F17" s="57">
        <v>1679800386079</v>
      </c>
      <c r="G17" s="73">
        <v>38857</v>
      </c>
      <c r="H17" s="198"/>
      <c r="I17" s="198"/>
      <c r="J17" s="198"/>
    </row>
    <row r="18" spans="1:10" x14ac:dyDescent="0.7">
      <c r="A18" s="172">
        <v>17</v>
      </c>
      <c r="B18" s="174">
        <v>4020</v>
      </c>
      <c r="C18" s="175" t="s">
        <v>281</v>
      </c>
      <c r="D18" s="176" t="s">
        <v>284</v>
      </c>
      <c r="E18" s="177" t="s">
        <v>285</v>
      </c>
      <c r="F18" s="63">
        <v>1679800378891</v>
      </c>
      <c r="G18" s="73">
        <v>38651</v>
      </c>
      <c r="H18" s="198"/>
      <c r="I18" s="198"/>
      <c r="J18" s="198"/>
    </row>
    <row r="19" spans="1:10" x14ac:dyDescent="0.7">
      <c r="A19" s="178">
        <v>18</v>
      </c>
      <c r="B19" s="174">
        <v>4029</v>
      </c>
      <c r="C19" s="175" t="s">
        <v>281</v>
      </c>
      <c r="D19" s="176" t="s">
        <v>286</v>
      </c>
      <c r="E19" s="177" t="s">
        <v>287</v>
      </c>
      <c r="F19" s="63">
        <v>1679800374348</v>
      </c>
      <c r="G19" s="73">
        <v>38538</v>
      </c>
      <c r="H19" s="197"/>
      <c r="I19" s="197"/>
      <c r="J19" s="197"/>
    </row>
    <row r="20" spans="1:10" x14ac:dyDescent="0.7">
      <c r="A20" s="172">
        <v>19</v>
      </c>
      <c r="B20" s="174">
        <v>4031</v>
      </c>
      <c r="C20" s="175" t="s">
        <v>281</v>
      </c>
      <c r="D20" s="176" t="s">
        <v>288</v>
      </c>
      <c r="E20" s="177" t="s">
        <v>289</v>
      </c>
      <c r="F20" s="63">
        <v>1679800385447</v>
      </c>
      <c r="G20" s="73">
        <v>38833</v>
      </c>
      <c r="H20" s="197"/>
      <c r="I20" s="197"/>
      <c r="J20" s="197"/>
    </row>
    <row r="21" spans="1:10" x14ac:dyDescent="0.7">
      <c r="A21" s="178">
        <v>20</v>
      </c>
      <c r="B21" s="174">
        <v>4162</v>
      </c>
      <c r="C21" s="175" t="s">
        <v>281</v>
      </c>
      <c r="D21" s="176" t="s">
        <v>290</v>
      </c>
      <c r="E21" s="177" t="s">
        <v>291</v>
      </c>
      <c r="F21" s="63">
        <v>1679800387008</v>
      </c>
      <c r="G21" s="73">
        <v>38881</v>
      </c>
      <c r="H21" s="197"/>
      <c r="I21" s="197"/>
      <c r="J21" s="197"/>
    </row>
    <row r="22" spans="1:10" x14ac:dyDescent="0.7">
      <c r="A22" s="172">
        <v>21</v>
      </c>
      <c r="B22" s="174">
        <v>4163</v>
      </c>
      <c r="C22" s="175" t="s">
        <v>281</v>
      </c>
      <c r="D22" s="176" t="s">
        <v>292</v>
      </c>
      <c r="E22" s="177" t="s">
        <v>293</v>
      </c>
      <c r="F22" s="63">
        <v>1679900663538</v>
      </c>
      <c r="G22" s="73">
        <v>38782</v>
      </c>
      <c r="H22" s="197"/>
      <c r="I22" s="197"/>
      <c r="J22" s="197"/>
    </row>
    <row r="23" spans="1:10" x14ac:dyDescent="0.7">
      <c r="A23" s="178">
        <v>22</v>
      </c>
      <c r="B23" s="174">
        <v>4165</v>
      </c>
      <c r="C23" s="175" t="s">
        <v>281</v>
      </c>
      <c r="D23" s="176" t="s">
        <v>294</v>
      </c>
      <c r="E23" s="177" t="s">
        <v>295</v>
      </c>
      <c r="F23" s="63">
        <v>1679800380143</v>
      </c>
      <c r="G23" s="73">
        <v>38682</v>
      </c>
      <c r="H23" s="197"/>
      <c r="I23" s="197"/>
      <c r="J23" s="197"/>
    </row>
    <row r="24" spans="1:10" x14ac:dyDescent="0.7">
      <c r="A24" s="48"/>
      <c r="B24" s="53"/>
      <c r="C24" s="54"/>
      <c r="D24" s="55"/>
      <c r="E24" s="56"/>
      <c r="F24" s="63"/>
      <c r="G24" s="73"/>
      <c r="H24" s="197"/>
      <c r="I24" s="197"/>
      <c r="J24" s="197"/>
    </row>
    <row r="25" spans="1:10" x14ac:dyDescent="0.7">
      <c r="A25" s="60"/>
      <c r="B25" s="53"/>
      <c r="C25" s="54"/>
      <c r="D25" s="55"/>
      <c r="E25" s="56"/>
      <c r="F25" s="63"/>
      <c r="G25" s="73"/>
      <c r="H25" s="197"/>
      <c r="I25" s="197"/>
      <c r="J25" s="197"/>
    </row>
    <row r="26" spans="1:10" x14ac:dyDescent="0.7">
      <c r="A26" s="48"/>
      <c r="B26" s="53"/>
      <c r="C26" s="54"/>
      <c r="D26" s="55"/>
      <c r="E26" s="56"/>
      <c r="F26" s="63"/>
      <c r="G26" s="73"/>
      <c r="H26" s="197"/>
      <c r="I26" s="197"/>
      <c r="J26" s="197"/>
    </row>
    <row r="27" spans="1:10" x14ac:dyDescent="0.7">
      <c r="A27" s="60"/>
      <c r="B27" s="53"/>
      <c r="C27" s="54"/>
      <c r="D27" s="55"/>
      <c r="E27" s="56"/>
      <c r="F27" s="63"/>
      <c r="G27" s="73"/>
      <c r="H27" s="197"/>
      <c r="I27" s="197"/>
      <c r="J27" s="197"/>
    </row>
    <row r="28" spans="1:10" x14ac:dyDescent="0.7">
      <c r="A28" s="48"/>
      <c r="B28" s="53"/>
      <c r="C28" s="54"/>
      <c r="D28" s="55"/>
      <c r="E28" s="56"/>
      <c r="F28" s="63"/>
      <c r="G28" s="73"/>
      <c r="H28" s="197"/>
      <c r="I28" s="197"/>
      <c r="J28" s="197"/>
    </row>
    <row r="29" spans="1:10" x14ac:dyDescent="0.7">
      <c r="A29" s="64"/>
      <c r="B29" s="65"/>
      <c r="C29" s="66"/>
      <c r="D29" s="67"/>
      <c r="E29" s="68"/>
      <c r="F29" s="69"/>
      <c r="G29" s="74"/>
      <c r="H29" s="197"/>
      <c r="I29" s="197"/>
      <c r="J29" s="197"/>
    </row>
    <row r="30" spans="1:10" x14ac:dyDescent="0.7">
      <c r="A30" s="64"/>
      <c r="B30" s="65"/>
      <c r="C30" s="66"/>
      <c r="D30" s="67"/>
      <c r="E30" s="68"/>
      <c r="F30" s="69"/>
      <c r="G30" s="74"/>
      <c r="H30" s="197"/>
      <c r="I30" s="197"/>
      <c r="J30" s="197"/>
    </row>
    <row r="31" spans="1:10" x14ac:dyDescent="0.7">
      <c r="A31" s="64"/>
      <c r="B31" s="65"/>
      <c r="C31" s="66"/>
      <c r="D31" s="67"/>
      <c r="E31" s="68"/>
      <c r="F31" s="69"/>
      <c r="G31" s="74"/>
      <c r="H31" s="197"/>
      <c r="I31" s="197"/>
      <c r="J31" s="197"/>
    </row>
    <row r="32" spans="1:10" x14ac:dyDescent="0.7">
      <c r="A32" s="64"/>
      <c r="B32" s="65"/>
      <c r="C32" s="66"/>
      <c r="D32" s="67"/>
      <c r="E32" s="70"/>
      <c r="F32" s="71"/>
      <c r="G32" s="74"/>
      <c r="H32" s="197"/>
      <c r="I32" s="197"/>
      <c r="J32" s="197"/>
    </row>
    <row r="33" spans="1:10" x14ac:dyDescent="0.7">
      <c r="A33" s="64"/>
      <c r="B33" s="65"/>
      <c r="C33" s="66"/>
      <c r="D33" s="67"/>
      <c r="E33" s="70"/>
      <c r="F33" s="71"/>
      <c r="G33" s="74"/>
      <c r="H33" s="197"/>
      <c r="I33" s="197"/>
      <c r="J33" s="197"/>
    </row>
    <row r="34" spans="1:10" x14ac:dyDescent="0.7">
      <c r="A34" s="64"/>
      <c r="B34" s="65"/>
      <c r="C34" s="66"/>
      <c r="D34" s="67"/>
      <c r="E34" s="70"/>
      <c r="F34" s="71"/>
      <c r="G34" s="74"/>
      <c r="H34" s="197"/>
      <c r="I34" s="197"/>
      <c r="J34" s="197"/>
    </row>
    <row r="35" spans="1:10" x14ac:dyDescent="0.7">
      <c r="A35" s="64"/>
      <c r="B35" s="65"/>
      <c r="C35" s="66"/>
      <c r="D35" s="67"/>
      <c r="E35" s="71"/>
      <c r="F35" s="71"/>
      <c r="G35" s="74"/>
      <c r="H35" s="197"/>
      <c r="I35" s="197"/>
      <c r="J35" s="197"/>
    </row>
    <row r="36" spans="1:10" x14ac:dyDescent="0.7">
      <c r="A36" s="64"/>
      <c r="B36" s="65"/>
      <c r="C36" s="66"/>
      <c r="D36" s="67"/>
      <c r="E36" s="71"/>
      <c r="F36" s="71"/>
      <c r="G36" s="74"/>
      <c r="H36" s="197"/>
      <c r="I36" s="197"/>
      <c r="J36" s="197"/>
    </row>
    <row r="37" spans="1:10" x14ac:dyDescent="0.7">
      <c r="A37" s="64"/>
      <c r="B37" s="65"/>
      <c r="C37" s="66"/>
      <c r="D37" s="67"/>
      <c r="E37" s="71"/>
      <c r="F37" s="71"/>
      <c r="G37" s="74"/>
      <c r="H37" s="197"/>
      <c r="I37" s="197"/>
      <c r="J37" s="197"/>
    </row>
    <row r="38" spans="1:10" x14ac:dyDescent="0.7">
      <c r="A38" s="64"/>
      <c r="B38" s="65"/>
      <c r="C38" s="66"/>
      <c r="D38" s="67"/>
      <c r="E38" s="71"/>
      <c r="F38" s="71"/>
      <c r="G38" s="74"/>
      <c r="H38" s="197"/>
      <c r="I38" s="197"/>
      <c r="J38" s="197"/>
    </row>
    <row r="39" spans="1:10" x14ac:dyDescent="0.7">
      <c r="A39" s="64"/>
      <c r="B39" s="65"/>
      <c r="C39" s="66"/>
      <c r="D39" s="67"/>
      <c r="E39" s="71"/>
      <c r="F39" s="71"/>
      <c r="G39" s="74"/>
      <c r="H39" s="197"/>
      <c r="I39" s="197"/>
      <c r="J39" s="197"/>
    </row>
    <row r="40" spans="1:10" x14ac:dyDescent="0.7">
      <c r="A40" s="64"/>
      <c r="B40" s="65"/>
      <c r="C40" s="66"/>
      <c r="D40" s="67"/>
      <c r="E40" s="71"/>
      <c r="F40" s="71"/>
      <c r="G40" s="74"/>
      <c r="H40" s="197"/>
      <c r="I40" s="197"/>
      <c r="J40" s="197"/>
    </row>
    <row r="41" spans="1:10" x14ac:dyDescent="0.7">
      <c r="A41" s="64"/>
      <c r="B41" s="65"/>
      <c r="C41" s="66"/>
      <c r="D41" s="67"/>
      <c r="E41" s="71"/>
      <c r="F41" s="71"/>
      <c r="G41" s="74"/>
      <c r="H41" s="197"/>
      <c r="I41" s="197"/>
      <c r="J41" s="197"/>
    </row>
    <row r="42" spans="1:10" x14ac:dyDescent="0.7">
      <c r="A42" s="64"/>
      <c r="B42" s="65"/>
      <c r="C42" s="66"/>
      <c r="D42" s="67"/>
      <c r="E42" s="71"/>
      <c r="F42" s="71"/>
      <c r="G42" s="74"/>
      <c r="H42" s="197"/>
      <c r="I42" s="197"/>
      <c r="J42" s="197"/>
    </row>
  </sheetData>
  <sheetProtection algorithmName="SHA-512" hashValue="X+01pVugSZHrsVzQQz39kkXTRhmGQ7aTnjsGBRtTI3lL5cBBmlliyjdTrRZBiKVOmoTACdFiNElOs35HVQzlMQ==" saltValue="hif/CqOlRMJAhgGG5WpZEQ==" spinCount="100000" sheet="1" objects="1" scenarios="1"/>
  <protectedRanges>
    <protectedRange sqref="A1:G42" name="ช่วง1"/>
  </protectedRanges>
  <mergeCells count="39">
    <mergeCell ref="H9:J9"/>
    <mergeCell ref="C1:E1"/>
    <mergeCell ref="H5:J5"/>
    <mergeCell ref="H6:J6"/>
    <mergeCell ref="H7:J7"/>
    <mergeCell ref="H8:J8"/>
    <mergeCell ref="H21:J21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33:J33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40:J40"/>
    <mergeCell ref="H41:J41"/>
    <mergeCell ref="H42:J42"/>
    <mergeCell ref="H34:J34"/>
    <mergeCell ref="H35:J35"/>
    <mergeCell ref="H36:J36"/>
    <mergeCell ref="H37:J37"/>
    <mergeCell ref="H38:J38"/>
    <mergeCell ref="H39:J3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DCED-BE60-4340-B26D-DE8706DC3265}">
  <sheetPr>
    <tabColor rgb="FF7030A0"/>
  </sheetPr>
  <dimension ref="A1:P38"/>
  <sheetViews>
    <sheetView workbookViewId="0">
      <selection activeCell="N6" sqref="N6"/>
    </sheetView>
  </sheetViews>
  <sheetFormatPr defaultRowHeight="24.6" x14ac:dyDescent="0.7"/>
  <cols>
    <col min="1" max="1" width="4.796875" style="44" customWidth="1"/>
    <col min="2" max="2" width="8.796875" style="44"/>
    <col min="3" max="9" width="7.69921875" style="44" customWidth="1"/>
    <col min="10" max="10" width="8.59765625" style="44" customWidth="1"/>
    <col min="11" max="11" width="7.69921875" style="44" customWidth="1"/>
    <col min="12" max="16384" width="8.796875" style="44"/>
  </cols>
  <sheetData>
    <row r="1" spans="1:11" ht="60.6" customHeight="1" x14ac:dyDescent="0.7">
      <c r="A1" s="77"/>
      <c r="B1" s="52"/>
      <c r="C1" s="52"/>
      <c r="D1" s="52"/>
      <c r="E1" s="52"/>
      <c r="F1" s="52"/>
      <c r="G1" s="52"/>
      <c r="H1" s="52"/>
      <c r="I1" s="52"/>
      <c r="J1" s="52"/>
      <c r="K1" s="78" t="s">
        <v>121</v>
      </c>
    </row>
    <row r="2" spans="1:11" s="75" customFormat="1" ht="21" customHeight="1" x14ac:dyDescent="0.25">
      <c r="A2" s="79"/>
      <c r="B2" s="209" t="s">
        <v>179</v>
      </c>
      <c r="C2" s="209"/>
      <c r="D2" s="209"/>
      <c r="E2" s="209"/>
      <c r="F2" s="209"/>
      <c r="G2" s="209"/>
      <c r="H2" s="209"/>
      <c r="I2" s="209"/>
      <c r="J2" s="209"/>
      <c r="K2" s="209"/>
    </row>
    <row r="3" spans="1:11" s="75" customFormat="1" ht="21" customHeight="1" x14ac:dyDescent="0.25">
      <c r="A3" s="79"/>
      <c r="B3" s="210" t="str">
        <f>ข้อมูลพื้นฐาน!B4</f>
        <v>โรงเรียนหน้าศูนย์เครื่องมือกล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s="75" customFormat="1" ht="21" customHeight="1" x14ac:dyDescent="0.25">
      <c r="A4" s="79"/>
      <c r="B4" s="82" t="s">
        <v>5</v>
      </c>
      <c r="C4" s="83">
        <f>ข้อมูลพื้นฐาน!B7</f>
        <v>0</v>
      </c>
      <c r="D4" s="83"/>
      <c r="E4" s="79"/>
      <c r="F4" s="211" t="s">
        <v>67</v>
      </c>
      <c r="G4" s="211"/>
      <c r="H4" s="84">
        <f>ข้อมูลพื้นฐาน!D3</f>
        <v>1</v>
      </c>
      <c r="I4" s="211" t="s">
        <v>180</v>
      </c>
      <c r="J4" s="211"/>
      <c r="K4" s="84">
        <f>ข้อมูลพื้นฐาน!B3</f>
        <v>2567</v>
      </c>
    </row>
    <row r="5" spans="1:11" s="75" customFormat="1" ht="21" customHeight="1" x14ac:dyDescent="0.25">
      <c r="A5" s="82" t="s">
        <v>6</v>
      </c>
      <c r="B5" s="79"/>
      <c r="C5" s="83"/>
      <c r="D5" s="83">
        <f>ข้อมูลพื้นฐาน!B8</f>
        <v>0</v>
      </c>
      <c r="E5" s="83"/>
      <c r="F5" s="83"/>
      <c r="G5" s="79"/>
      <c r="H5" s="82" t="s">
        <v>100</v>
      </c>
      <c r="I5" s="83">
        <f>ข้อมูลพื้นฐาน!B9</f>
        <v>0</v>
      </c>
      <c r="J5" s="82" t="s">
        <v>8</v>
      </c>
      <c r="K5" s="83">
        <f>ข้อมูลพื้นฐาน!B10</f>
        <v>0</v>
      </c>
    </row>
    <row r="6" spans="1:11" s="75" customFormat="1" ht="21" customHeight="1" x14ac:dyDescent="0.25">
      <c r="A6" s="82" t="s">
        <v>9</v>
      </c>
      <c r="B6" s="83">
        <f>ข้อมูลพื้นฐาน!B11</f>
        <v>0</v>
      </c>
      <c r="C6" s="79"/>
      <c r="D6" s="83"/>
      <c r="E6" s="82" t="s">
        <v>22</v>
      </c>
      <c r="F6" s="85">
        <f>ข้อมูลพื้นฐาน!B13</f>
        <v>0</v>
      </c>
      <c r="G6" s="82" t="s">
        <v>185</v>
      </c>
      <c r="H6" s="82"/>
      <c r="I6" s="82"/>
      <c r="J6" s="81">
        <f>ข้อมูลพื้นฐาน!B14</f>
        <v>0</v>
      </c>
      <c r="K6" s="86" t="s">
        <v>120</v>
      </c>
    </row>
    <row r="7" spans="1:11" s="76" customFormat="1" ht="21" customHeight="1" x14ac:dyDescent="0.25">
      <c r="A7" s="212" t="s">
        <v>10</v>
      </c>
      <c r="B7" s="212"/>
      <c r="C7" s="83">
        <f>ข้อมูลพื้นฐาน!B15</f>
        <v>0</v>
      </c>
      <c r="D7" s="83"/>
      <c r="E7" s="83"/>
      <c r="F7" s="82"/>
      <c r="G7" s="83"/>
      <c r="H7" s="83"/>
      <c r="I7" s="83"/>
      <c r="J7" s="83"/>
      <c r="K7" s="83"/>
    </row>
    <row r="8" spans="1:11" s="76" customFormat="1" ht="21" customHeight="1" x14ac:dyDescent="0.25">
      <c r="A8" s="82" t="s">
        <v>184</v>
      </c>
      <c r="B8" s="83"/>
      <c r="C8" s="83">
        <f>ข้อมูลพื้นฐาน!B16</f>
        <v>0</v>
      </c>
      <c r="D8" s="83"/>
      <c r="E8" s="83"/>
      <c r="F8" s="83">
        <f>ข้อมูลพื้นฐาน!B17</f>
        <v>0</v>
      </c>
      <c r="G8" s="83"/>
      <c r="H8" s="83"/>
      <c r="I8" s="83"/>
      <c r="J8" s="83"/>
      <c r="K8" s="83"/>
    </row>
    <row r="9" spans="1:11" s="76" customFormat="1" ht="18" customHeight="1" x14ac:dyDescent="0.25">
      <c r="A9" s="83"/>
      <c r="B9" s="216" t="s">
        <v>123</v>
      </c>
      <c r="C9" s="217"/>
      <c r="D9" s="213" t="s">
        <v>124</v>
      </c>
      <c r="E9" s="214"/>
      <c r="F9" s="214"/>
      <c r="G9" s="214"/>
      <c r="H9" s="214"/>
      <c r="I9" s="214"/>
      <c r="J9" s="214"/>
      <c r="K9" s="215"/>
    </row>
    <row r="10" spans="1:11" s="76" customFormat="1" ht="18" customHeight="1" x14ac:dyDescent="0.25">
      <c r="A10" s="83"/>
      <c r="B10" s="218"/>
      <c r="C10" s="219"/>
      <c r="D10" s="213" t="s">
        <v>125</v>
      </c>
      <c r="E10" s="214"/>
      <c r="F10" s="214"/>
      <c r="G10" s="214"/>
      <c r="H10" s="214"/>
      <c r="I10" s="214"/>
      <c r="J10" s="214"/>
      <c r="K10" s="215"/>
    </row>
    <row r="11" spans="1:11" s="76" customFormat="1" ht="30.6" customHeight="1" x14ac:dyDescent="0.25">
      <c r="A11" s="83"/>
      <c r="B11" s="220"/>
      <c r="C11" s="221"/>
      <c r="D11" s="87">
        <v>4</v>
      </c>
      <c r="E11" s="87">
        <v>3.5</v>
      </c>
      <c r="F11" s="87">
        <v>3</v>
      </c>
      <c r="G11" s="87">
        <v>2.5</v>
      </c>
      <c r="H11" s="87">
        <v>2</v>
      </c>
      <c r="I11" s="87">
        <v>1.5</v>
      </c>
      <c r="J11" s="87">
        <v>1</v>
      </c>
      <c r="K11" s="87">
        <v>0</v>
      </c>
    </row>
    <row r="12" spans="1:11" s="76" customFormat="1" ht="18" customHeight="1" x14ac:dyDescent="0.25">
      <c r="A12" s="83"/>
      <c r="B12" s="222">
        <f>SUM(D12:K12)</f>
        <v>0</v>
      </c>
      <c r="C12" s="223"/>
      <c r="D12" s="48">
        <f>สรุปผลการเรียน!M8</f>
        <v>0</v>
      </c>
      <c r="E12" s="48">
        <f>สรุปผลการเรียน!M9</f>
        <v>0</v>
      </c>
      <c r="F12" s="48">
        <f>สรุปผลการเรียน!M10</f>
        <v>0</v>
      </c>
      <c r="G12" s="48">
        <f>สรุปผลการเรียน!M11</f>
        <v>0</v>
      </c>
      <c r="H12" s="48">
        <f>สรุปผลการเรียน!M12</f>
        <v>0</v>
      </c>
      <c r="I12" s="48">
        <f>สรุปผลการเรียน!M13</f>
        <v>0</v>
      </c>
      <c r="J12" s="48">
        <f>สรุปผลการเรียน!M14</f>
        <v>0</v>
      </c>
      <c r="K12" s="48">
        <f>สรุปผลการเรียน!M15</f>
        <v>0</v>
      </c>
    </row>
    <row r="13" spans="1:11" s="76" customFormat="1" ht="18" customHeight="1" x14ac:dyDescent="0.25">
      <c r="A13" s="83"/>
      <c r="B13" s="213" t="s">
        <v>126</v>
      </c>
      <c r="C13" s="215"/>
      <c r="D13" s="88" t="e">
        <f>D12/B12*100</f>
        <v>#DIV/0!</v>
      </c>
      <c r="E13" s="88" t="e">
        <f>E12/B12*100</f>
        <v>#DIV/0!</v>
      </c>
      <c r="F13" s="88" t="e">
        <f>F12/B12*100</f>
        <v>#DIV/0!</v>
      </c>
      <c r="G13" s="88" t="e">
        <f>G12/B12*100</f>
        <v>#DIV/0!</v>
      </c>
      <c r="H13" s="88" t="e">
        <f>H12/B12*100</f>
        <v>#DIV/0!</v>
      </c>
      <c r="I13" s="88" t="e">
        <f>I12/B12*100</f>
        <v>#DIV/0!</v>
      </c>
      <c r="J13" s="88" t="e">
        <f>J12/B12*100</f>
        <v>#DIV/0!</v>
      </c>
      <c r="K13" s="88" t="e">
        <f>K12/B12*100</f>
        <v>#DIV/0!</v>
      </c>
    </row>
    <row r="14" spans="1:11" s="76" customFormat="1" ht="10.199999999999999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1" s="76" customFormat="1" ht="18" customHeight="1" x14ac:dyDescent="0.25">
      <c r="A15" s="83"/>
      <c r="B15" s="205" t="s">
        <v>127</v>
      </c>
      <c r="C15" s="205"/>
      <c r="D15" s="205"/>
      <c r="E15" s="205"/>
      <c r="F15" s="205"/>
      <c r="G15" s="205" t="s">
        <v>128</v>
      </c>
      <c r="H15" s="205"/>
      <c r="I15" s="205"/>
      <c r="J15" s="205"/>
      <c r="K15" s="205"/>
    </row>
    <row r="16" spans="1:11" s="76" customFormat="1" ht="18" customHeight="1" x14ac:dyDescent="0.25">
      <c r="A16" s="83"/>
      <c r="B16" s="199" t="s">
        <v>129</v>
      </c>
      <c r="C16" s="199"/>
      <c r="D16" s="199" t="s">
        <v>130</v>
      </c>
      <c r="E16" s="199"/>
      <c r="F16" s="199"/>
      <c r="G16" s="199" t="s">
        <v>129</v>
      </c>
      <c r="H16" s="199"/>
      <c r="I16" s="199" t="s">
        <v>130</v>
      </c>
      <c r="J16" s="199"/>
      <c r="K16" s="199"/>
    </row>
    <row r="17" spans="1:11" s="76" customFormat="1" ht="18" customHeight="1" x14ac:dyDescent="0.25">
      <c r="A17" s="83"/>
      <c r="B17" s="199"/>
      <c r="C17" s="199"/>
      <c r="D17" s="48" t="s">
        <v>76</v>
      </c>
      <c r="E17" s="199" t="s">
        <v>126</v>
      </c>
      <c r="F17" s="199"/>
      <c r="G17" s="199"/>
      <c r="H17" s="199"/>
      <c r="I17" s="48" t="s">
        <v>76</v>
      </c>
      <c r="J17" s="208" t="s">
        <v>126</v>
      </c>
      <c r="K17" s="203"/>
    </row>
    <row r="18" spans="1:11" s="76" customFormat="1" ht="18" customHeight="1" x14ac:dyDescent="0.25">
      <c r="A18" s="83"/>
      <c r="B18" s="206" t="s">
        <v>131</v>
      </c>
      <c r="C18" s="206"/>
      <c r="D18" s="48">
        <f>คุณลักษณะอันพึงประสงค์!R8</f>
        <v>0</v>
      </c>
      <c r="E18" s="207" t="e">
        <f>D18/D22*100</f>
        <v>#DIV/0!</v>
      </c>
      <c r="F18" s="207"/>
      <c r="G18" s="206" t="s">
        <v>131</v>
      </c>
      <c r="H18" s="206"/>
      <c r="I18" s="48">
        <f>การอ่านคิดวิเคราะห์!M8</f>
        <v>0</v>
      </c>
      <c r="J18" s="202" t="e">
        <f>I18/I22*100</f>
        <v>#DIV/0!</v>
      </c>
      <c r="K18" s="204"/>
    </row>
    <row r="19" spans="1:11" s="76" customFormat="1" ht="18" customHeight="1" x14ac:dyDescent="0.25">
      <c r="A19" s="83"/>
      <c r="B19" s="206" t="s">
        <v>132</v>
      </c>
      <c r="C19" s="206"/>
      <c r="D19" s="48">
        <f>คุณลักษณะอันพึงประสงค์!R9</f>
        <v>0</v>
      </c>
      <c r="E19" s="207" t="e">
        <f>D19/D22*100</f>
        <v>#DIV/0!</v>
      </c>
      <c r="F19" s="207"/>
      <c r="G19" s="206" t="s">
        <v>132</v>
      </c>
      <c r="H19" s="206"/>
      <c r="I19" s="48">
        <f>การอ่านคิดวิเคราะห์!M9</f>
        <v>0</v>
      </c>
      <c r="J19" s="202" t="e">
        <f>I19/I22*100</f>
        <v>#DIV/0!</v>
      </c>
      <c r="K19" s="204"/>
    </row>
    <row r="20" spans="1:11" s="76" customFormat="1" ht="18" customHeight="1" x14ac:dyDescent="0.25">
      <c r="A20" s="83"/>
      <c r="B20" s="206" t="s">
        <v>133</v>
      </c>
      <c r="C20" s="206"/>
      <c r="D20" s="48">
        <f>คุณลักษณะอันพึงประสงค์!R10</f>
        <v>0</v>
      </c>
      <c r="E20" s="207" t="e">
        <f>D20/D22*100</f>
        <v>#DIV/0!</v>
      </c>
      <c r="F20" s="207"/>
      <c r="G20" s="206" t="s">
        <v>133</v>
      </c>
      <c r="H20" s="206"/>
      <c r="I20" s="48">
        <f>การอ่านคิดวิเคราะห์!M10</f>
        <v>0</v>
      </c>
      <c r="J20" s="202" t="e">
        <f>I20/I22*100</f>
        <v>#DIV/0!</v>
      </c>
      <c r="K20" s="204"/>
    </row>
    <row r="21" spans="1:11" s="76" customFormat="1" ht="18" customHeight="1" x14ac:dyDescent="0.25">
      <c r="A21" s="83"/>
      <c r="B21" s="206" t="s">
        <v>134</v>
      </c>
      <c r="C21" s="206"/>
      <c r="D21" s="48">
        <f>คุณลักษณะอันพึงประสงค์!R11</f>
        <v>0</v>
      </c>
      <c r="E21" s="207" t="e">
        <f>D21/D22*100</f>
        <v>#DIV/0!</v>
      </c>
      <c r="F21" s="207"/>
      <c r="G21" s="206" t="s">
        <v>134</v>
      </c>
      <c r="H21" s="206"/>
      <c r="I21" s="48">
        <f>การอ่านคิดวิเคราะห์!M11</f>
        <v>0</v>
      </c>
      <c r="J21" s="202" t="e">
        <f>I21/I22*100</f>
        <v>#DIV/0!</v>
      </c>
      <c r="K21" s="204"/>
    </row>
    <row r="22" spans="1:11" s="76" customFormat="1" ht="18" customHeight="1" x14ac:dyDescent="0.25">
      <c r="A22" s="83"/>
      <c r="B22" s="200" t="s">
        <v>17</v>
      </c>
      <c r="C22" s="201"/>
      <c r="D22" s="48">
        <f>SUM(D18:D21)</f>
        <v>0</v>
      </c>
      <c r="E22" s="202" t="e">
        <f>SUM(E18:F21)</f>
        <v>#DIV/0!</v>
      </c>
      <c r="F22" s="203"/>
      <c r="G22" s="200" t="s">
        <v>17</v>
      </c>
      <c r="H22" s="201"/>
      <c r="I22" s="48">
        <f>SUM(I18:I21)</f>
        <v>0</v>
      </c>
      <c r="J22" s="202" t="e">
        <f>SUM(J18:K21)</f>
        <v>#DIV/0!</v>
      </c>
      <c r="K22" s="204"/>
    </row>
    <row r="23" spans="1:11" s="76" customFormat="1" ht="14.4" customHeight="1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6" customFormat="1" ht="18" customHeight="1" x14ac:dyDescent="0.25">
      <c r="A24" s="83"/>
      <c r="B24" s="205" t="s">
        <v>135</v>
      </c>
      <c r="C24" s="205"/>
      <c r="D24" s="205"/>
      <c r="E24" s="205"/>
      <c r="F24" s="205"/>
      <c r="G24" s="205"/>
      <c r="H24" s="205"/>
      <c r="I24" s="205"/>
      <c r="J24" s="205"/>
      <c r="K24" s="205"/>
    </row>
    <row r="25" spans="1:11" s="45" customFormat="1" ht="24" customHeight="1" x14ac:dyDescent="0.7">
      <c r="A25" s="52"/>
      <c r="B25" s="89"/>
      <c r="C25" s="52" t="s">
        <v>192</v>
      </c>
      <c r="D25" s="52"/>
      <c r="E25" s="52"/>
      <c r="F25" s="52"/>
      <c r="G25" s="52"/>
      <c r="H25" s="52" t="s">
        <v>193</v>
      </c>
      <c r="I25" s="52"/>
      <c r="J25" s="52"/>
      <c r="K25" s="90"/>
    </row>
    <row r="26" spans="1:11" s="76" customFormat="1" ht="18" customHeight="1" x14ac:dyDescent="0.25">
      <c r="A26" s="83"/>
      <c r="B26" s="91"/>
      <c r="C26" s="92" t="s">
        <v>188</v>
      </c>
      <c r="D26" s="210">
        <f>ข้อมูลพื้นฐาน!B15</f>
        <v>0</v>
      </c>
      <c r="E26" s="210"/>
      <c r="F26" s="210"/>
      <c r="G26" s="83" t="s">
        <v>189</v>
      </c>
      <c r="H26" s="83"/>
      <c r="I26" s="83"/>
      <c r="J26" s="83"/>
      <c r="K26" s="93"/>
    </row>
    <row r="27" spans="1:11" s="76" customFormat="1" ht="24" customHeight="1" x14ac:dyDescent="0.25">
      <c r="A27" s="83"/>
      <c r="B27" s="91"/>
      <c r="C27" s="83" t="s">
        <v>186</v>
      </c>
      <c r="D27" s="83"/>
      <c r="E27" s="83"/>
      <c r="F27" s="83"/>
      <c r="G27" s="83"/>
      <c r="H27" s="83" t="s">
        <v>12</v>
      </c>
      <c r="I27" s="83"/>
      <c r="J27" s="83"/>
      <c r="K27" s="93"/>
    </row>
    <row r="28" spans="1:11" s="76" customFormat="1" ht="18" customHeight="1" x14ac:dyDescent="0.25">
      <c r="A28" s="83"/>
      <c r="B28" s="91"/>
      <c r="C28" s="92" t="s">
        <v>188</v>
      </c>
      <c r="D28" s="210">
        <f>ข้อมูลพื้นฐาน!B19</f>
        <v>0</v>
      </c>
      <c r="E28" s="210"/>
      <c r="F28" s="210"/>
      <c r="G28" s="83" t="s">
        <v>189</v>
      </c>
      <c r="H28" s="83"/>
      <c r="I28" s="83"/>
      <c r="J28" s="83"/>
      <c r="K28" s="93"/>
    </row>
    <row r="29" spans="1:11" s="76" customFormat="1" ht="24" customHeight="1" x14ac:dyDescent="0.25">
      <c r="A29" s="83"/>
      <c r="B29" s="91"/>
      <c r="C29" s="83" t="s">
        <v>187</v>
      </c>
      <c r="D29" s="83"/>
      <c r="E29" s="83"/>
      <c r="F29" s="83"/>
      <c r="G29" s="83"/>
      <c r="H29" s="83" t="s">
        <v>194</v>
      </c>
      <c r="I29" s="83"/>
      <c r="J29" s="83"/>
      <c r="K29" s="93"/>
    </row>
    <row r="30" spans="1:11" s="76" customFormat="1" ht="18" customHeight="1" x14ac:dyDescent="0.25">
      <c r="A30" s="83"/>
      <c r="B30" s="91"/>
      <c r="C30" s="92" t="s">
        <v>188</v>
      </c>
      <c r="D30" s="210" t="str">
        <f>ข้อมูลพื้นฐาน!B20</f>
        <v>นางสาวระพีพรรณ ตาเห็น</v>
      </c>
      <c r="E30" s="210"/>
      <c r="F30" s="210"/>
      <c r="G30" s="83" t="s">
        <v>189</v>
      </c>
      <c r="H30" s="83"/>
      <c r="I30" s="83"/>
      <c r="J30" s="83"/>
      <c r="K30" s="93"/>
    </row>
    <row r="31" spans="1:11" s="76" customFormat="1" ht="22.8" customHeight="1" x14ac:dyDescent="0.25">
      <c r="A31" s="83"/>
      <c r="B31" s="94" t="s">
        <v>136</v>
      </c>
      <c r="C31" s="83"/>
      <c r="D31" s="83"/>
      <c r="E31" s="83"/>
      <c r="F31" s="83"/>
      <c r="G31" s="83"/>
      <c r="H31" s="83"/>
      <c r="I31" s="83"/>
      <c r="J31" s="83"/>
      <c r="K31" s="93"/>
    </row>
    <row r="32" spans="1:11" s="76" customFormat="1" ht="18" customHeight="1" x14ac:dyDescent="0.25">
      <c r="A32" s="83"/>
      <c r="B32" s="91"/>
      <c r="C32" s="83" t="s">
        <v>190</v>
      </c>
      <c r="D32" s="83"/>
      <c r="E32" s="83"/>
      <c r="F32" s="83"/>
      <c r="G32" s="83"/>
      <c r="H32" s="83" t="s">
        <v>195</v>
      </c>
      <c r="I32" s="83"/>
      <c r="J32" s="83"/>
      <c r="K32" s="93"/>
    </row>
    <row r="33" spans="1:16" s="76" customFormat="1" ht="18" customHeight="1" x14ac:dyDescent="0.25">
      <c r="A33" s="83"/>
      <c r="B33" s="91"/>
      <c r="C33" s="92" t="s">
        <v>188</v>
      </c>
      <c r="D33" s="210" t="str">
        <f>ข้อมูลพื้นฐาน!B21</f>
        <v>นางภัทรา อินดีคำ</v>
      </c>
      <c r="E33" s="210"/>
      <c r="F33" s="210"/>
      <c r="G33" s="83" t="s">
        <v>189</v>
      </c>
      <c r="H33" s="83"/>
      <c r="I33" s="83"/>
      <c r="J33" s="83"/>
      <c r="K33" s="93"/>
    </row>
    <row r="34" spans="1:16" s="76" customFormat="1" ht="18" customHeight="1" x14ac:dyDescent="0.25">
      <c r="A34" s="83"/>
      <c r="B34" s="91"/>
      <c r="C34" s="83"/>
      <c r="D34" s="95" t="s">
        <v>137</v>
      </c>
      <c r="E34" s="83" t="s">
        <v>138</v>
      </c>
      <c r="F34" s="96" t="s">
        <v>191</v>
      </c>
      <c r="G34" s="83" t="s">
        <v>139</v>
      </c>
      <c r="H34" s="83"/>
      <c r="I34" s="83"/>
      <c r="J34" s="83"/>
      <c r="K34" s="93"/>
    </row>
    <row r="35" spans="1:16" s="76" customFormat="1" ht="9.6" customHeight="1" x14ac:dyDescent="0.25">
      <c r="A35" s="83"/>
      <c r="B35" s="91"/>
      <c r="C35" s="83"/>
      <c r="D35" s="83"/>
      <c r="E35" s="83"/>
      <c r="F35" s="83"/>
      <c r="G35" s="83"/>
      <c r="H35" s="83"/>
      <c r="I35" s="83"/>
      <c r="J35" s="83"/>
      <c r="K35" s="93"/>
    </row>
    <row r="36" spans="1:16" s="76" customFormat="1" ht="18" customHeight="1" x14ac:dyDescent="0.25">
      <c r="A36" s="83"/>
      <c r="B36" s="91"/>
      <c r="C36" s="83" t="s">
        <v>140</v>
      </c>
      <c r="D36" s="83"/>
      <c r="E36" s="83"/>
      <c r="F36" s="83"/>
      <c r="G36" s="83"/>
      <c r="H36" s="83"/>
      <c r="I36" s="83"/>
      <c r="J36" s="83"/>
      <c r="K36" s="93"/>
      <c r="P36" s="76">
        <v>611</v>
      </c>
    </row>
    <row r="37" spans="1:16" s="76" customFormat="1" ht="18" customHeight="1" x14ac:dyDescent="0.25">
      <c r="A37" s="83"/>
      <c r="B37" s="91"/>
      <c r="C37" s="83"/>
      <c r="D37" s="83" t="s">
        <v>188</v>
      </c>
      <c r="E37" s="83" t="str">
        <f>ข้อมูลพื้นฐาน!B22</f>
        <v>นายตั๊ด กะสี</v>
      </c>
      <c r="F37" s="83"/>
      <c r="G37" s="83" t="s">
        <v>189</v>
      </c>
      <c r="H37" s="83"/>
      <c r="I37" s="83"/>
      <c r="J37" s="83"/>
      <c r="K37" s="93"/>
    </row>
    <row r="38" spans="1:16" s="76" customFormat="1" ht="18" customHeight="1" x14ac:dyDescent="0.25">
      <c r="A38" s="83"/>
      <c r="B38" s="97"/>
      <c r="C38" s="98"/>
      <c r="D38" s="98"/>
      <c r="E38" s="98"/>
      <c r="F38" s="98"/>
      <c r="G38" s="98"/>
      <c r="H38" s="98"/>
      <c r="I38" s="98"/>
      <c r="J38" s="98"/>
      <c r="K38" s="99"/>
    </row>
  </sheetData>
  <sheetProtection algorithmName="SHA-512" hashValue="Px2O2Uhx1v1D7OZfKhQYXJgCkP06uhMVDdUXYtA+N+SA+QKRK3pqJS1MS6duE8bEmb0Z2e8fp31ExYjloFwrvg==" saltValue="TKeRs8GvBwdSbX9RbdELmQ==" spinCount="100000" sheet="1" scenarios="1"/>
  <mergeCells count="43">
    <mergeCell ref="J20:K20"/>
    <mergeCell ref="D9:K9"/>
    <mergeCell ref="D10:K10"/>
    <mergeCell ref="B9:C11"/>
    <mergeCell ref="B12:C12"/>
    <mergeCell ref="B13:C13"/>
    <mergeCell ref="B19:C19"/>
    <mergeCell ref="E19:F19"/>
    <mergeCell ref="G19:H19"/>
    <mergeCell ref="J19:K19"/>
    <mergeCell ref="B15:F15"/>
    <mergeCell ref="G15:K15"/>
    <mergeCell ref="B16:C17"/>
    <mergeCell ref="D16:F16"/>
    <mergeCell ref="G16:H17"/>
    <mergeCell ref="I16:K16"/>
    <mergeCell ref="D26:F26"/>
    <mergeCell ref="D28:F28"/>
    <mergeCell ref="D30:F30"/>
    <mergeCell ref="D33:F33"/>
    <mergeCell ref="J21:K21"/>
    <mergeCell ref="B2:K2"/>
    <mergeCell ref="B3:K3"/>
    <mergeCell ref="F4:G4"/>
    <mergeCell ref="I4:J4"/>
    <mergeCell ref="A7:B7"/>
    <mergeCell ref="E17:F17"/>
    <mergeCell ref="J17:K17"/>
    <mergeCell ref="B18:C18"/>
    <mergeCell ref="E18:F18"/>
    <mergeCell ref="G18:H18"/>
    <mergeCell ref="J18:K18"/>
    <mergeCell ref="B20:C20"/>
    <mergeCell ref="E20:F20"/>
    <mergeCell ref="G20:H20"/>
    <mergeCell ref="B21:C21"/>
    <mergeCell ref="E21:F21"/>
    <mergeCell ref="G21:H21"/>
    <mergeCell ref="B22:C22"/>
    <mergeCell ref="E22:F22"/>
    <mergeCell ref="G22:H22"/>
    <mergeCell ref="J22:K22"/>
    <mergeCell ref="B24:K24"/>
  </mergeCells>
  <pageMargins left="0.67" right="0.12" top="0.34" bottom="0.18" header="0.3" footer="0.1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3747-B9A5-484D-9F96-A10485FFBCEE}">
  <sheetPr>
    <tabColor theme="5" tint="0.39997558519241921"/>
  </sheetPr>
  <dimension ref="A1:AM62"/>
  <sheetViews>
    <sheetView topLeftCell="A13" zoomScale="107" zoomScaleNormal="107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8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9" width="8.796875" style="112"/>
    <col min="40" max="16384" width="8.796875" style="111"/>
  </cols>
  <sheetData>
    <row r="1" spans="1:39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9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9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9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9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9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</row>
    <row r="7" spans="1:39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3678</v>
      </c>
      <c r="C7" s="105" t="str">
        <f>ข้อมูลนักเรียน!C2</f>
        <v>นาย</v>
      </c>
      <c r="D7" s="106" t="str">
        <f>ข้อมูลนักเรียน!D2</f>
        <v>กฤษดา</v>
      </c>
      <c r="E7" s="106" t="str">
        <f>ข้อมูลนักเรียน!E2</f>
        <v>ตาดี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4"/>
      <c r="AK7" s="114"/>
      <c r="AL7" s="114"/>
      <c r="AM7" s="114"/>
    </row>
    <row r="8" spans="1:39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3782</v>
      </c>
      <c r="C8" s="105" t="str">
        <f>ข้อมูลนักเรียน!C3</f>
        <v>นาย</v>
      </c>
      <c r="D8" s="106" t="str">
        <f>ข้อมูลนักเรียน!D3</f>
        <v>อนุรักษ์</v>
      </c>
      <c r="E8" s="106" t="str">
        <f>ข้อมูลนักเรียน!E3</f>
        <v>ทองสุข</v>
      </c>
      <c r="F8" s="107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4"/>
      <c r="AK8" s="114"/>
      <c r="AL8" s="114"/>
      <c r="AM8" s="114"/>
    </row>
    <row r="9" spans="1:39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4004</v>
      </c>
      <c r="C9" s="105" t="str">
        <f>ข้อมูลนักเรียน!C4</f>
        <v>นาย</v>
      </c>
      <c r="D9" s="106" t="str">
        <f>ข้อมูลนักเรียน!D4</f>
        <v>ฉันทโสภณ</v>
      </c>
      <c r="E9" s="106" t="str">
        <f>ข้อมูลนักเรียน!E4</f>
        <v>ปานเสน</v>
      </c>
      <c r="F9" s="107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4"/>
      <c r="AK9" s="114"/>
      <c r="AL9" s="114"/>
      <c r="AM9" s="114"/>
    </row>
    <row r="10" spans="1:39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4005</v>
      </c>
      <c r="C10" s="105" t="str">
        <f>ข้อมูลนักเรียน!C5</f>
        <v>นาย</v>
      </c>
      <c r="D10" s="106" t="str">
        <f>ข้อมูลนักเรียน!D5</f>
        <v>ฉันทโสภี</v>
      </c>
      <c r="E10" s="106" t="str">
        <f>ข้อมูลนักเรียน!E5</f>
        <v>ปานเสน</v>
      </c>
      <c r="F10" s="107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4"/>
      <c r="AK10" s="114"/>
      <c r="AL10" s="114"/>
      <c r="AM10" s="114"/>
    </row>
    <row r="11" spans="1:39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4008</v>
      </c>
      <c r="C11" s="105" t="str">
        <f>ข้อมูลนักเรียน!C6</f>
        <v>นาย</v>
      </c>
      <c r="D11" s="106" t="str">
        <f>ข้อมูลนักเรียน!D6</f>
        <v>ธนดล</v>
      </c>
      <c r="E11" s="106" t="str">
        <f>ข้อมูลนักเรียน!E6</f>
        <v>อุทัยวัฒน์</v>
      </c>
      <c r="F11" s="107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4"/>
      <c r="AK11" s="114"/>
      <c r="AL11" s="114"/>
      <c r="AM11" s="114"/>
    </row>
    <row r="12" spans="1:39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4009</v>
      </c>
      <c r="C12" s="105" t="str">
        <f>ข้อมูลนักเรียน!C7</f>
        <v>นาย</v>
      </c>
      <c r="D12" s="106" t="str">
        <f>ข้อมูลนักเรียน!D7</f>
        <v>ธนภูมิ</v>
      </c>
      <c r="E12" s="106" t="str">
        <f>ข้อมูลนักเรียน!E7</f>
        <v>อินแนน</v>
      </c>
      <c r="F12" s="107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4"/>
      <c r="AK12" s="114"/>
      <c r="AL12" s="114"/>
      <c r="AM12" s="114"/>
    </row>
    <row r="13" spans="1:39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4010</v>
      </c>
      <c r="C13" s="105" t="str">
        <f>ข้อมูลนักเรียน!C8</f>
        <v>นาย</v>
      </c>
      <c r="D13" s="106" t="str">
        <f>ข้อมูลนักเรียน!D8</f>
        <v>ธีรพันธ์</v>
      </c>
      <c r="E13" s="106" t="str">
        <f>ข้อมูลนักเรียน!E8</f>
        <v>พิมพ์ดี</v>
      </c>
      <c r="F13" s="107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4"/>
      <c r="AK13" s="114"/>
      <c r="AL13" s="114"/>
      <c r="AM13" s="114"/>
    </row>
    <row r="14" spans="1:39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4013</v>
      </c>
      <c r="C14" s="105" t="str">
        <f>ข้อมูลนักเรียน!C9</f>
        <v>นาย</v>
      </c>
      <c r="D14" s="106" t="str">
        <f>ข้อมูลนักเรียน!D9</f>
        <v>สายนที</v>
      </c>
      <c r="E14" s="106" t="str">
        <f>ข้อมูลนักเรียน!E9</f>
        <v>แสงสุข</v>
      </c>
      <c r="F14" s="107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4"/>
      <c r="AK14" s="114"/>
      <c r="AL14" s="114"/>
      <c r="AM14" s="114"/>
    </row>
    <row r="15" spans="1:39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4017</v>
      </c>
      <c r="C15" s="105" t="str">
        <f>ข้อมูลนักเรียน!C10</f>
        <v>นาย</v>
      </c>
      <c r="D15" s="106" t="str">
        <f>ข้อมูลนักเรียน!D10</f>
        <v>อำนาจ</v>
      </c>
      <c r="E15" s="106" t="str">
        <f>ข้อมูลนักเรียน!E10</f>
        <v>แซ่ลิ้ม</v>
      </c>
      <c r="F15" s="107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4"/>
      <c r="AK15" s="114"/>
      <c r="AL15" s="114"/>
      <c r="AM15" s="114"/>
    </row>
    <row r="16" spans="1:39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4027</v>
      </c>
      <c r="C16" s="105" t="str">
        <f>ข้อมูลนักเรียน!C11</f>
        <v>นาย</v>
      </c>
      <c r="D16" s="106" t="str">
        <f>ข้อมูลนักเรียน!D11</f>
        <v>พงษ์พัฒน์</v>
      </c>
      <c r="E16" s="106" t="str">
        <f>ข้อมูลนักเรียน!E11</f>
        <v>เดชะรัตนางกูร</v>
      </c>
      <c r="F16" s="107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4"/>
      <c r="AK16" s="114"/>
      <c r="AL16" s="114"/>
      <c r="AM16" s="114"/>
    </row>
    <row r="17" spans="1:39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4097</v>
      </c>
      <c r="C17" s="105" t="str">
        <f>ข้อมูลนักเรียน!C12</f>
        <v>นาย</v>
      </c>
      <c r="D17" s="106" t="str">
        <f>ข้อมูลนักเรียน!D12</f>
        <v>เสฎฐวุฒิ</v>
      </c>
      <c r="E17" s="106" t="str">
        <f>ข้อมูลนักเรียน!E12</f>
        <v>ยศศิริ</v>
      </c>
      <c r="F17" s="107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4"/>
      <c r="AK17" s="114"/>
      <c r="AL17" s="114"/>
      <c r="AM17" s="114"/>
    </row>
    <row r="18" spans="1:39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4111</v>
      </c>
      <c r="C18" s="105" t="str">
        <f>ข้อมูลนักเรียน!C13</f>
        <v>นาย</v>
      </c>
      <c r="D18" s="106" t="str">
        <f>ข้อมูลนักเรียน!D13</f>
        <v>เอกมงคล</v>
      </c>
      <c r="E18" s="106" t="str">
        <f>ข้อมูลนักเรียน!E13</f>
        <v>คำบัง</v>
      </c>
      <c r="F18" s="107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4"/>
      <c r="AK18" s="114"/>
      <c r="AL18" s="114"/>
      <c r="AM18" s="114"/>
    </row>
    <row r="19" spans="1:39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4160</v>
      </c>
      <c r="C19" s="105" t="str">
        <f>ข้อมูลนักเรียน!C14</f>
        <v>นาย</v>
      </c>
      <c r="D19" s="106" t="str">
        <f>ข้อมูลนักเรียน!D14</f>
        <v>ธีรวัฒน์</v>
      </c>
      <c r="E19" s="106" t="str">
        <f>ข้อมูลนักเรียน!E14</f>
        <v>คำน้อย</v>
      </c>
      <c r="F19" s="107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4"/>
      <c r="AK19" s="114"/>
      <c r="AL19" s="114"/>
      <c r="AM19" s="114"/>
    </row>
    <row r="20" spans="1:39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4161</v>
      </c>
      <c r="C20" s="105" t="str">
        <f>ข้อมูลนักเรียน!C15</f>
        <v>นาย</v>
      </c>
      <c r="D20" s="106" t="str">
        <f>ข้อมูลนักเรียน!D15</f>
        <v>ธนวัศ</v>
      </c>
      <c r="E20" s="106" t="str">
        <f>ข้อมูลนักเรียน!E15</f>
        <v>พรหมนิล</v>
      </c>
      <c r="F20" s="107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4"/>
      <c r="AK20" s="114"/>
      <c r="AL20" s="114"/>
      <c r="AM20" s="114"/>
    </row>
    <row r="21" spans="1:39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4164</v>
      </c>
      <c r="C21" s="105" t="str">
        <f>ข้อมูลนักเรียน!C16</f>
        <v>นาย</v>
      </c>
      <c r="D21" s="106" t="str">
        <f>ข้อมูลนักเรียน!D16</f>
        <v>นพรัตน์</v>
      </c>
      <c r="E21" s="106" t="str">
        <f>ข้อมูลนักเรียน!E16</f>
        <v>บางทับ</v>
      </c>
      <c r="F21" s="107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4"/>
      <c r="AK21" s="114"/>
      <c r="AL21" s="114"/>
      <c r="AM21" s="114"/>
    </row>
    <row r="22" spans="1:39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3596</v>
      </c>
      <c r="C22" s="105" t="str">
        <f>ข้อมูลนักเรียน!C17</f>
        <v>น.ส.</v>
      </c>
      <c r="D22" s="106" t="str">
        <f>ข้อมูลนักเรียน!D17</f>
        <v>ธีราภรณ์</v>
      </c>
      <c r="E22" s="106" t="str">
        <f>ข้อมูลนักเรียน!E17</f>
        <v>แสนเหมือน</v>
      </c>
      <c r="F22" s="107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4"/>
      <c r="AK22" s="114"/>
      <c r="AL22" s="114"/>
      <c r="AM22" s="114"/>
    </row>
    <row r="23" spans="1:39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4020</v>
      </c>
      <c r="C23" s="105" t="str">
        <f>ข้อมูลนักเรียน!C18</f>
        <v>น.ส.</v>
      </c>
      <c r="D23" s="106" t="str">
        <f>ข้อมูลนักเรียน!D18</f>
        <v>นันทพร</v>
      </c>
      <c r="E23" s="106" t="str">
        <f>ข้อมูลนักเรียน!E18</f>
        <v>พรหมขัติแก้ว</v>
      </c>
      <c r="F23" s="107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4"/>
      <c r="AK23" s="114"/>
      <c r="AL23" s="114"/>
      <c r="AM23" s="114"/>
    </row>
    <row r="24" spans="1:39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4029</v>
      </c>
      <c r="C24" s="105" t="str">
        <f>ข้อมูลนักเรียน!C19</f>
        <v>น.ส.</v>
      </c>
      <c r="D24" s="106" t="str">
        <f>ข้อมูลนักเรียน!D19</f>
        <v>จีรวรรณ</v>
      </c>
      <c r="E24" s="106" t="str">
        <f>ข้อมูลนักเรียน!E19</f>
        <v>เกตุแก้ว</v>
      </c>
      <c r="F24" s="107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4"/>
      <c r="AK24" s="114"/>
      <c r="AL24" s="114"/>
      <c r="AM24" s="114"/>
    </row>
    <row r="25" spans="1:39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4031</v>
      </c>
      <c r="C25" s="105" t="str">
        <f>ข้อมูลนักเรียน!C20</f>
        <v>น.ส.</v>
      </c>
      <c r="D25" s="106" t="str">
        <f>ข้อมูลนักเรียน!D20</f>
        <v>กรรณิกา</v>
      </c>
      <c r="E25" s="106" t="str">
        <f>ข้อมูลนักเรียน!E20</f>
        <v>สอบกระโทก</v>
      </c>
      <c r="F25" s="107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4"/>
      <c r="AK25" s="114"/>
      <c r="AL25" s="114"/>
      <c r="AM25" s="114"/>
    </row>
    <row r="26" spans="1:39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4162</v>
      </c>
      <c r="C26" s="105" t="str">
        <f>ข้อมูลนักเรียน!C21</f>
        <v>น.ส.</v>
      </c>
      <c r="D26" s="106" t="str">
        <f>ข้อมูลนักเรียน!D21</f>
        <v>จุฑารัตน์</v>
      </c>
      <c r="E26" s="106" t="str">
        <f>ข้อมูลนักเรียน!E21</f>
        <v>วังคีรี</v>
      </c>
      <c r="F26" s="107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4"/>
      <c r="AK26" s="114"/>
      <c r="AL26" s="114"/>
      <c r="AM26" s="114"/>
    </row>
    <row r="27" spans="1:39" s="113" customFormat="1" ht="18" customHeight="1" x14ac:dyDescent="0.25">
      <c r="A27" s="103">
        <f>ข้อมูลนักเรียน!A22</f>
        <v>21</v>
      </c>
      <c r="B27" s="104">
        <f>ข้อมูลนักเรียน!B22</f>
        <v>4163</v>
      </c>
      <c r="C27" s="105" t="str">
        <f>ข้อมูลนักเรียน!C22</f>
        <v>น.ส.</v>
      </c>
      <c r="D27" s="106" t="str">
        <f>ข้อมูลนักเรียน!D22</f>
        <v>ปิยวรรณ</v>
      </c>
      <c r="E27" s="106" t="str">
        <f>ข้อมูลนักเรียน!E22</f>
        <v>ภู่ระแก้ว</v>
      </c>
      <c r="F27" s="107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4"/>
      <c r="AK27" s="114"/>
      <c r="AL27" s="114"/>
      <c r="AM27" s="114"/>
    </row>
    <row r="28" spans="1:39" s="113" customFormat="1" ht="18" customHeight="1" x14ac:dyDescent="0.25">
      <c r="A28" s="103">
        <f>ข้อมูลนักเรียน!A23</f>
        <v>22</v>
      </c>
      <c r="B28" s="104">
        <f>ข้อมูลนักเรียน!B23</f>
        <v>4165</v>
      </c>
      <c r="C28" s="105" t="str">
        <f>ข้อมูลนักเรียน!C23</f>
        <v>น.ส.</v>
      </c>
      <c r="D28" s="106" t="str">
        <f>ข้อมูลนักเรียน!D23</f>
        <v>อริษา</v>
      </c>
      <c r="E28" s="106" t="str">
        <f>ข้อมูลนักเรียน!E23</f>
        <v>คำดก</v>
      </c>
      <c r="F28" s="107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4"/>
      <c r="AK28" s="114"/>
      <c r="AL28" s="114"/>
      <c r="AM28" s="114"/>
    </row>
    <row r="29" spans="1:39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7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4"/>
      <c r="AK29" s="114"/>
      <c r="AL29" s="114"/>
      <c r="AM29" s="114"/>
    </row>
    <row r="30" spans="1:39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7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4"/>
      <c r="AK30" s="114"/>
      <c r="AL30" s="114"/>
      <c r="AM30" s="114"/>
    </row>
    <row r="31" spans="1:39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7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4"/>
      <c r="AK31" s="114"/>
      <c r="AL31" s="114"/>
      <c r="AM31" s="114"/>
    </row>
    <row r="32" spans="1:39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4"/>
      <c r="AK32" s="114"/>
      <c r="AL32" s="114"/>
      <c r="AM32" s="114"/>
    </row>
    <row r="33" spans="1:39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4"/>
      <c r="AK33" s="114"/>
      <c r="AL33" s="114"/>
      <c r="AM33" s="114"/>
    </row>
    <row r="34" spans="1:39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4"/>
      <c r="AK34" s="114"/>
      <c r="AL34" s="114"/>
      <c r="AM34" s="114"/>
    </row>
    <row r="35" spans="1:39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7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4" t="str">
        <f>IF(G35&amp;H35&amp;I35&amp;J35&amp;K35&amp;L35&amp;M35&amp;N35&amp;O35&amp;P35&amp;Q35&amp;R35&amp;S35&amp;T35&amp;U35&amp;V35&amp;W35&amp;X35&amp;Y35&amp;Z35=""," ",COUNTIF(G35:Z35,"/"))</f>
        <v xml:space="preserve"> </v>
      </c>
      <c r="AK35" s="114"/>
      <c r="AL35" s="114"/>
      <c r="AM35" s="114"/>
    </row>
    <row r="36" spans="1:39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7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4"/>
      <c r="AK36" s="114"/>
      <c r="AL36" s="114"/>
      <c r="AM36" s="114"/>
    </row>
    <row r="37" spans="1:39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7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4"/>
      <c r="AK37" s="114"/>
      <c r="AL37" s="114"/>
      <c r="AM37" s="114"/>
    </row>
    <row r="38" spans="1:39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7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4"/>
      <c r="AK38" s="114"/>
      <c r="AL38" s="114"/>
      <c r="AM38" s="114"/>
    </row>
    <row r="39" spans="1:39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7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4"/>
      <c r="AK39" s="114"/>
      <c r="AL39" s="114"/>
      <c r="AM39" s="114"/>
    </row>
    <row r="40" spans="1:39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4"/>
      <c r="AK40" s="114"/>
      <c r="AL40" s="114"/>
      <c r="AM40" s="114"/>
    </row>
    <row r="41" spans="1:39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4"/>
      <c r="AK41" s="114"/>
      <c r="AL41" s="114"/>
      <c r="AM41" s="114"/>
    </row>
    <row r="42" spans="1:39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4"/>
      <c r="AK42" s="114"/>
      <c r="AL42" s="114"/>
      <c r="AM42" s="114"/>
    </row>
    <row r="43" spans="1:39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4"/>
      <c r="AK43" s="114"/>
      <c r="AL43" s="114"/>
      <c r="AM43" s="114"/>
    </row>
    <row r="44" spans="1:39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4"/>
      <c r="AK44" s="114"/>
      <c r="AL44" s="114"/>
      <c r="AM44" s="114"/>
    </row>
    <row r="45" spans="1:39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4"/>
      <c r="AK45" s="114"/>
      <c r="AL45" s="114"/>
      <c r="AM45" s="114"/>
    </row>
    <row r="46" spans="1:39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4"/>
      <c r="AK46" s="114"/>
      <c r="AL46" s="114"/>
      <c r="AM46" s="114"/>
    </row>
    <row r="47" spans="1:39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4"/>
      <c r="AK47" s="114"/>
      <c r="AL47" s="114"/>
      <c r="AM47" s="114"/>
    </row>
    <row r="48" spans="1:39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4"/>
      <c r="AK48" s="114"/>
      <c r="AL48" s="114"/>
      <c r="AM48" s="114"/>
    </row>
    <row r="49" spans="1:39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4"/>
      <c r="AK49" s="114"/>
      <c r="AL49" s="114"/>
      <c r="AM49" s="114"/>
    </row>
    <row r="50" spans="1:39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4"/>
      <c r="AK50" s="114"/>
      <c r="AL50" s="114"/>
      <c r="AM50" s="114"/>
    </row>
    <row r="51" spans="1:39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4"/>
      <c r="AK51" s="114"/>
      <c r="AL51" s="114"/>
      <c r="AM51" s="114"/>
    </row>
    <row r="52" spans="1:39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4"/>
      <c r="AK52" s="114"/>
      <c r="AL52" s="114"/>
      <c r="AM52" s="114"/>
    </row>
    <row r="53" spans="1:39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4"/>
      <c r="AK53" s="114"/>
      <c r="AL53" s="114"/>
      <c r="AM53" s="114"/>
    </row>
    <row r="54" spans="1:39" x14ac:dyDescent="0.7">
      <c r="AD54" s="117">
        <v>52</v>
      </c>
    </row>
    <row r="55" spans="1:39" x14ac:dyDescent="0.7">
      <c r="AD55" s="117">
        <v>53</v>
      </c>
    </row>
    <row r="56" spans="1:39" x14ac:dyDescent="0.7">
      <c r="AD56" s="117">
        <v>54</v>
      </c>
    </row>
    <row r="57" spans="1:39" x14ac:dyDescent="0.7">
      <c r="AD57" s="117">
        <v>55</v>
      </c>
    </row>
    <row r="58" spans="1:39" x14ac:dyDescent="0.7">
      <c r="AD58" s="117">
        <v>56</v>
      </c>
    </row>
    <row r="59" spans="1:39" x14ac:dyDescent="0.7">
      <c r="AD59" s="117">
        <v>57</v>
      </c>
    </row>
    <row r="60" spans="1:39" x14ac:dyDescent="0.7">
      <c r="AD60" s="117">
        <v>58</v>
      </c>
    </row>
    <row r="61" spans="1:39" x14ac:dyDescent="0.7">
      <c r="AD61" s="117">
        <v>59</v>
      </c>
    </row>
    <row r="62" spans="1:39" x14ac:dyDescent="0.7">
      <c r="AD62" s="117">
        <v>60</v>
      </c>
    </row>
  </sheetData>
  <sheetProtection algorithmName="SHA-512" hashValue="C0aoYcWmjtV1HyCNwYUyoQETcP812Qz9qRHHUKJ3sKVlEEIVHyDvP1Om22ZRxtdpr0MC4hhHd3cwnbhF8YzeSA==" saltValue="IvQcfpHDf6ATxVoVvNBv1g==" spinCount="100000" sheet="1" objects="1" scenarios="1"/>
  <protectedRanges>
    <protectedRange sqref="G3:Z39" name="ช่วง1"/>
  </protectedRanges>
  <mergeCells count="6">
    <mergeCell ref="U2:V2"/>
    <mergeCell ref="F2:G2"/>
    <mergeCell ref="B2:E2"/>
    <mergeCell ref="A3:A6"/>
    <mergeCell ref="B3:B6"/>
    <mergeCell ref="C3:E6"/>
  </mergeCells>
  <phoneticPr fontId="5" type="noConversion"/>
  <dataValidations count="5">
    <dataValidation type="list" allowBlank="1" showInputMessage="1" showErrorMessage="1" sqref="G3:Z3" xr:uid="{EE3FFD23-835C-41E1-9C91-D671001CDF60}">
      <formula1>$AA$3:$AA$14</formula1>
    </dataValidation>
    <dataValidation type="list" allowBlank="1" showInputMessage="1" showErrorMessage="1" sqref="G4:Z4" xr:uid="{259B5B49-D055-4DAC-9180-45B3A51A41DF}">
      <formula1>$AB$3:$AB$9</formula1>
    </dataValidation>
    <dataValidation type="list" allowBlank="1" showInputMessage="1" showErrorMessage="1" sqref="G5:Z5" xr:uid="{C622D7C0-9C73-4577-8F73-6527B524FC95}">
      <formula1>$AC$3:$AC$33</formula1>
    </dataValidation>
    <dataValidation type="list" allowBlank="1" showInputMessage="1" showErrorMessage="1" sqref="G6:Z6" xr:uid="{D6CFCE04-FB84-4C62-A789-FFD466E035A0}">
      <formula1>$AD$3:$AD$62</formula1>
    </dataValidation>
    <dataValidation type="list" allowBlank="1" showInputMessage="1" showErrorMessage="1" sqref="G7:Z36" xr:uid="{C2055E24-3EA9-4828-BEAD-74575109851C}">
      <formula1>$AE$3:$AE$7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F91-35B9-40DA-9925-18B4472EC1C3}">
  <sheetPr>
    <tabColor theme="5" tint="0.39997558519241921"/>
  </sheetPr>
  <dimension ref="A1:AJ62"/>
  <sheetViews>
    <sheetView zoomScaleNormal="100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5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6" width="6.5" style="117" customWidth="1"/>
    <col min="37" max="16384" width="8.796875" style="111"/>
  </cols>
  <sheetData>
    <row r="1" spans="1:36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6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6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6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6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  <c r="AJ6" s="118" t="s">
        <v>110</v>
      </c>
    </row>
    <row r="7" spans="1:36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3678</v>
      </c>
      <c r="C7" s="105" t="str">
        <f>ข้อมูลนักเรียน!C2</f>
        <v>นาย</v>
      </c>
      <c r="D7" s="106" t="str">
        <f>ข้อมูลนักเรียน!D2</f>
        <v>กฤษดา</v>
      </c>
      <c r="E7" s="106" t="str">
        <f>ข้อมูลนักเรียน!E2</f>
        <v>ตาดี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9">
        <f>COUNTIF(G7:Z7,"ด")</f>
        <v>0</v>
      </c>
    </row>
    <row r="8" spans="1:36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3782</v>
      </c>
      <c r="C8" s="105" t="str">
        <f>ข้อมูลนักเรียน!C3</f>
        <v>นาย</v>
      </c>
      <c r="D8" s="106" t="str">
        <f>ข้อมูลนักเรียน!D3</f>
        <v>อนุรักษ์</v>
      </c>
      <c r="E8" s="106" t="str">
        <f>ข้อมูลนักเรียน!E3</f>
        <v>ทองสุข</v>
      </c>
      <c r="F8" s="107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9">
        <f t="shared" ref="AJ8:AJ39" si="4">COUNTIF(G8:Z8,"ด")</f>
        <v>0</v>
      </c>
    </row>
    <row r="9" spans="1:36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4004</v>
      </c>
      <c r="C9" s="105" t="str">
        <f>ข้อมูลนักเรียน!C4</f>
        <v>นาย</v>
      </c>
      <c r="D9" s="106" t="str">
        <f>ข้อมูลนักเรียน!D4</f>
        <v>ฉันทโสภณ</v>
      </c>
      <c r="E9" s="106" t="str">
        <f>ข้อมูลนักเรียน!E4</f>
        <v>ปานเสน</v>
      </c>
      <c r="F9" s="107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9">
        <f t="shared" si="4"/>
        <v>0</v>
      </c>
    </row>
    <row r="10" spans="1:36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4005</v>
      </c>
      <c r="C10" s="105" t="str">
        <f>ข้อมูลนักเรียน!C5</f>
        <v>นาย</v>
      </c>
      <c r="D10" s="106" t="str">
        <f>ข้อมูลนักเรียน!D5</f>
        <v>ฉันทโสภี</v>
      </c>
      <c r="E10" s="106" t="str">
        <f>ข้อมูลนักเรียน!E5</f>
        <v>ปานเสน</v>
      </c>
      <c r="F10" s="107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9">
        <f t="shared" si="4"/>
        <v>0</v>
      </c>
    </row>
    <row r="11" spans="1:36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4008</v>
      </c>
      <c r="C11" s="105" t="str">
        <f>ข้อมูลนักเรียน!C6</f>
        <v>นาย</v>
      </c>
      <c r="D11" s="106" t="str">
        <f>ข้อมูลนักเรียน!D6</f>
        <v>ธนดล</v>
      </c>
      <c r="E11" s="106" t="str">
        <f>ข้อมูลนักเรียน!E6</f>
        <v>อุทัยวัฒน์</v>
      </c>
      <c r="F11" s="107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9">
        <f t="shared" si="4"/>
        <v>0</v>
      </c>
    </row>
    <row r="12" spans="1:36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4009</v>
      </c>
      <c r="C12" s="105" t="str">
        <f>ข้อมูลนักเรียน!C7</f>
        <v>นาย</v>
      </c>
      <c r="D12" s="106" t="str">
        <f>ข้อมูลนักเรียน!D7</f>
        <v>ธนภูมิ</v>
      </c>
      <c r="E12" s="106" t="str">
        <f>ข้อมูลนักเรียน!E7</f>
        <v>อินแนน</v>
      </c>
      <c r="F12" s="107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9">
        <f t="shared" si="4"/>
        <v>0</v>
      </c>
    </row>
    <row r="13" spans="1:36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4010</v>
      </c>
      <c r="C13" s="105" t="str">
        <f>ข้อมูลนักเรียน!C8</f>
        <v>นาย</v>
      </c>
      <c r="D13" s="106" t="str">
        <f>ข้อมูลนักเรียน!D8</f>
        <v>ธีรพันธ์</v>
      </c>
      <c r="E13" s="106" t="str">
        <f>ข้อมูลนักเรียน!E8</f>
        <v>พิมพ์ดี</v>
      </c>
      <c r="F13" s="107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9">
        <f t="shared" si="4"/>
        <v>0</v>
      </c>
    </row>
    <row r="14" spans="1:36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4013</v>
      </c>
      <c r="C14" s="105" t="str">
        <f>ข้อมูลนักเรียน!C9</f>
        <v>นาย</v>
      </c>
      <c r="D14" s="106" t="str">
        <f>ข้อมูลนักเรียน!D9</f>
        <v>สายนที</v>
      </c>
      <c r="E14" s="106" t="str">
        <f>ข้อมูลนักเรียน!E9</f>
        <v>แสงสุข</v>
      </c>
      <c r="F14" s="107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9">
        <f t="shared" si="4"/>
        <v>0</v>
      </c>
    </row>
    <row r="15" spans="1:36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4017</v>
      </c>
      <c r="C15" s="105" t="str">
        <f>ข้อมูลนักเรียน!C10</f>
        <v>นาย</v>
      </c>
      <c r="D15" s="106" t="str">
        <f>ข้อมูลนักเรียน!D10</f>
        <v>อำนาจ</v>
      </c>
      <c r="E15" s="106" t="str">
        <f>ข้อมูลนักเรียน!E10</f>
        <v>แซ่ลิ้ม</v>
      </c>
      <c r="F15" s="107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9">
        <f t="shared" si="4"/>
        <v>0</v>
      </c>
    </row>
    <row r="16" spans="1:36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4027</v>
      </c>
      <c r="C16" s="105" t="str">
        <f>ข้อมูลนักเรียน!C11</f>
        <v>นาย</v>
      </c>
      <c r="D16" s="106" t="str">
        <f>ข้อมูลนักเรียน!D11</f>
        <v>พงษ์พัฒน์</v>
      </c>
      <c r="E16" s="106" t="str">
        <f>ข้อมูลนักเรียน!E11</f>
        <v>เดชะรัตนางกูร</v>
      </c>
      <c r="F16" s="107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9">
        <f t="shared" si="4"/>
        <v>0</v>
      </c>
    </row>
    <row r="17" spans="1:36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4097</v>
      </c>
      <c r="C17" s="105" t="str">
        <f>ข้อมูลนักเรียน!C12</f>
        <v>นาย</v>
      </c>
      <c r="D17" s="106" t="str">
        <f>ข้อมูลนักเรียน!D12</f>
        <v>เสฎฐวุฒิ</v>
      </c>
      <c r="E17" s="106" t="str">
        <f>ข้อมูลนักเรียน!E12</f>
        <v>ยศศิริ</v>
      </c>
      <c r="F17" s="107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9">
        <f t="shared" si="4"/>
        <v>0</v>
      </c>
    </row>
    <row r="18" spans="1:36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4111</v>
      </c>
      <c r="C18" s="105" t="str">
        <f>ข้อมูลนักเรียน!C13</f>
        <v>นาย</v>
      </c>
      <c r="D18" s="106" t="str">
        <f>ข้อมูลนักเรียน!D13</f>
        <v>เอกมงคล</v>
      </c>
      <c r="E18" s="106" t="str">
        <f>ข้อมูลนักเรียน!E13</f>
        <v>คำบัง</v>
      </c>
      <c r="F18" s="107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9">
        <f t="shared" si="4"/>
        <v>0</v>
      </c>
    </row>
    <row r="19" spans="1:36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4160</v>
      </c>
      <c r="C19" s="105" t="str">
        <f>ข้อมูลนักเรียน!C14</f>
        <v>นาย</v>
      </c>
      <c r="D19" s="106" t="str">
        <f>ข้อมูลนักเรียน!D14</f>
        <v>ธีรวัฒน์</v>
      </c>
      <c r="E19" s="106" t="str">
        <f>ข้อมูลนักเรียน!E14</f>
        <v>คำน้อย</v>
      </c>
      <c r="F19" s="107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9">
        <f t="shared" si="4"/>
        <v>0</v>
      </c>
    </row>
    <row r="20" spans="1:36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4161</v>
      </c>
      <c r="C20" s="105" t="str">
        <f>ข้อมูลนักเรียน!C15</f>
        <v>นาย</v>
      </c>
      <c r="D20" s="106" t="str">
        <f>ข้อมูลนักเรียน!D15</f>
        <v>ธนวัศ</v>
      </c>
      <c r="E20" s="106" t="str">
        <f>ข้อมูลนักเรียน!E15</f>
        <v>พรหมนิล</v>
      </c>
      <c r="F20" s="107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9">
        <f t="shared" si="4"/>
        <v>0</v>
      </c>
    </row>
    <row r="21" spans="1:36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4164</v>
      </c>
      <c r="C21" s="105" t="str">
        <f>ข้อมูลนักเรียน!C16</f>
        <v>นาย</v>
      </c>
      <c r="D21" s="106" t="str">
        <f>ข้อมูลนักเรียน!D16</f>
        <v>นพรัตน์</v>
      </c>
      <c r="E21" s="106" t="str">
        <f>ข้อมูลนักเรียน!E16</f>
        <v>บางทับ</v>
      </c>
      <c r="F21" s="107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9">
        <f t="shared" si="4"/>
        <v>0</v>
      </c>
    </row>
    <row r="22" spans="1:36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3596</v>
      </c>
      <c r="C22" s="105" t="str">
        <f>ข้อมูลนักเรียน!C17</f>
        <v>น.ส.</v>
      </c>
      <c r="D22" s="106" t="str">
        <f>ข้อมูลนักเรียน!D17</f>
        <v>ธีราภรณ์</v>
      </c>
      <c r="E22" s="106" t="str">
        <f>ข้อมูลนักเรียน!E17</f>
        <v>แสนเหมือน</v>
      </c>
      <c r="F22" s="107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9">
        <f t="shared" si="4"/>
        <v>0</v>
      </c>
    </row>
    <row r="23" spans="1:36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4020</v>
      </c>
      <c r="C23" s="105" t="str">
        <f>ข้อมูลนักเรียน!C18</f>
        <v>น.ส.</v>
      </c>
      <c r="D23" s="106" t="str">
        <f>ข้อมูลนักเรียน!D18</f>
        <v>นันทพร</v>
      </c>
      <c r="E23" s="106" t="str">
        <f>ข้อมูลนักเรียน!E18</f>
        <v>พรหมขัติแก้ว</v>
      </c>
      <c r="F23" s="107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9">
        <f t="shared" si="4"/>
        <v>0</v>
      </c>
    </row>
    <row r="24" spans="1:36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4029</v>
      </c>
      <c r="C24" s="105" t="str">
        <f>ข้อมูลนักเรียน!C19</f>
        <v>น.ส.</v>
      </c>
      <c r="D24" s="106" t="str">
        <f>ข้อมูลนักเรียน!D19</f>
        <v>จีรวรรณ</v>
      </c>
      <c r="E24" s="106" t="str">
        <f>ข้อมูลนักเรียน!E19</f>
        <v>เกตุแก้ว</v>
      </c>
      <c r="F24" s="107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9">
        <f t="shared" si="4"/>
        <v>0</v>
      </c>
    </row>
    <row r="25" spans="1:36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4031</v>
      </c>
      <c r="C25" s="105" t="str">
        <f>ข้อมูลนักเรียน!C20</f>
        <v>น.ส.</v>
      </c>
      <c r="D25" s="106" t="str">
        <f>ข้อมูลนักเรียน!D20</f>
        <v>กรรณิกา</v>
      </c>
      <c r="E25" s="106" t="str">
        <f>ข้อมูลนักเรียน!E20</f>
        <v>สอบกระโทก</v>
      </c>
      <c r="F25" s="107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9">
        <f t="shared" si="4"/>
        <v>0</v>
      </c>
    </row>
    <row r="26" spans="1:36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4162</v>
      </c>
      <c r="C26" s="105" t="str">
        <f>ข้อมูลนักเรียน!C21</f>
        <v>น.ส.</v>
      </c>
      <c r="D26" s="106" t="str">
        <f>ข้อมูลนักเรียน!D21</f>
        <v>จุฑารัตน์</v>
      </c>
      <c r="E26" s="106" t="str">
        <f>ข้อมูลนักเรียน!E21</f>
        <v>วังคีรี</v>
      </c>
      <c r="F26" s="107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9">
        <f t="shared" si="4"/>
        <v>0</v>
      </c>
    </row>
    <row r="27" spans="1:36" s="113" customFormat="1" ht="18" customHeight="1" x14ac:dyDescent="0.25">
      <c r="A27" s="103">
        <f>ข้อมูลนักเรียน!A22</f>
        <v>21</v>
      </c>
      <c r="B27" s="104">
        <f>ข้อมูลนักเรียน!B22</f>
        <v>4163</v>
      </c>
      <c r="C27" s="105" t="str">
        <f>ข้อมูลนักเรียน!C22</f>
        <v>น.ส.</v>
      </c>
      <c r="D27" s="106" t="str">
        <f>ข้อมูลนักเรียน!D22</f>
        <v>ปิยวรรณ</v>
      </c>
      <c r="E27" s="106" t="str">
        <f>ข้อมูลนักเรียน!E22</f>
        <v>ภู่ระแก้ว</v>
      </c>
      <c r="F27" s="107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9">
        <f t="shared" si="4"/>
        <v>0</v>
      </c>
    </row>
    <row r="28" spans="1:36" s="113" customFormat="1" ht="18" customHeight="1" x14ac:dyDescent="0.25">
      <c r="A28" s="103">
        <f>ข้อมูลนักเรียน!A23</f>
        <v>22</v>
      </c>
      <c r="B28" s="104">
        <f>ข้อมูลนักเรียน!B23</f>
        <v>4165</v>
      </c>
      <c r="C28" s="105" t="str">
        <f>ข้อมูลนักเรียน!C23</f>
        <v>น.ส.</v>
      </c>
      <c r="D28" s="106" t="str">
        <f>ข้อมูลนักเรียน!D23</f>
        <v>อริษา</v>
      </c>
      <c r="E28" s="106" t="str">
        <f>ข้อมูลนักเรียน!E23</f>
        <v>คำดก</v>
      </c>
      <c r="F28" s="107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9">
        <f t="shared" si="4"/>
        <v>0</v>
      </c>
    </row>
    <row r="29" spans="1:36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7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9">
        <f t="shared" si="4"/>
        <v>0</v>
      </c>
    </row>
    <row r="30" spans="1:36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7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9">
        <f t="shared" si="4"/>
        <v>0</v>
      </c>
    </row>
    <row r="31" spans="1:36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7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9">
        <f t="shared" si="4"/>
        <v>0</v>
      </c>
    </row>
    <row r="32" spans="1:36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9">
        <f t="shared" si="4"/>
        <v>0</v>
      </c>
    </row>
    <row r="33" spans="1:36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9">
        <f t="shared" si="4"/>
        <v>0</v>
      </c>
    </row>
    <row r="34" spans="1:36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9">
        <f t="shared" si="4"/>
        <v>0</v>
      </c>
    </row>
    <row r="35" spans="1:36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7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9">
        <f t="shared" si="4"/>
        <v>0</v>
      </c>
    </row>
    <row r="36" spans="1:36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7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9">
        <f t="shared" si="4"/>
        <v>0</v>
      </c>
    </row>
    <row r="37" spans="1:36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7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9">
        <f t="shared" si="4"/>
        <v>0</v>
      </c>
    </row>
    <row r="38" spans="1:36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7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9">
        <f t="shared" si="4"/>
        <v>0</v>
      </c>
    </row>
    <row r="39" spans="1:36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7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9">
        <f t="shared" si="4"/>
        <v>0</v>
      </c>
    </row>
    <row r="40" spans="1:36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9"/>
    </row>
    <row r="41" spans="1:36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9"/>
    </row>
    <row r="42" spans="1:36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9"/>
    </row>
    <row r="43" spans="1:36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9"/>
    </row>
    <row r="44" spans="1:36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9"/>
    </row>
    <row r="45" spans="1:36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9"/>
    </row>
    <row r="46" spans="1:36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9"/>
    </row>
    <row r="47" spans="1:36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9"/>
    </row>
    <row r="48" spans="1:36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9"/>
    </row>
    <row r="49" spans="1:36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9"/>
    </row>
    <row r="50" spans="1:36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9"/>
    </row>
    <row r="51" spans="1:36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9"/>
    </row>
    <row r="52" spans="1:36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9"/>
    </row>
    <row r="53" spans="1:36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9"/>
    </row>
    <row r="54" spans="1:36" x14ac:dyDescent="0.7">
      <c r="AD54" s="117">
        <v>52</v>
      </c>
    </row>
    <row r="55" spans="1:36" x14ac:dyDescent="0.7">
      <c r="AD55" s="117">
        <v>53</v>
      </c>
    </row>
    <row r="56" spans="1:36" x14ac:dyDescent="0.7">
      <c r="AD56" s="117">
        <v>54</v>
      </c>
    </row>
    <row r="57" spans="1:36" x14ac:dyDescent="0.7">
      <c r="AD57" s="117">
        <v>55</v>
      </c>
    </row>
    <row r="58" spans="1:36" x14ac:dyDescent="0.7">
      <c r="AD58" s="117">
        <v>56</v>
      </c>
    </row>
    <row r="59" spans="1:36" x14ac:dyDescent="0.7">
      <c r="AD59" s="117">
        <v>57</v>
      </c>
    </row>
    <row r="60" spans="1:36" x14ac:dyDescent="0.7">
      <c r="AD60" s="117">
        <v>58</v>
      </c>
    </row>
    <row r="61" spans="1:36" x14ac:dyDescent="0.7">
      <c r="AD61" s="117">
        <v>59</v>
      </c>
    </row>
    <row r="62" spans="1:36" x14ac:dyDescent="0.7">
      <c r="AD62" s="117">
        <v>60</v>
      </c>
    </row>
  </sheetData>
  <sheetProtection algorithmName="SHA-512" hashValue="2xHE6/Af4PS1tWuJu92FT/qpp6QKJy2PAqEr84go1xwrlzepucspZzZ2Di5/JPY0GfKMGzG7RnXLjjA3GI4UdQ==" saltValue="rcnYp6qVKpP63p6O//t9WA==" spinCount="100000" sheet="1" objects="1" scenarios="1"/>
  <protectedRanges>
    <protectedRange sqref="G3:Z39" name="ช่วง1"/>
  </protectedRanges>
  <mergeCells count="6">
    <mergeCell ref="U2:V2"/>
    <mergeCell ref="B2:E2"/>
    <mergeCell ref="F2:G2"/>
    <mergeCell ref="A3:A6"/>
    <mergeCell ref="B3:B6"/>
    <mergeCell ref="C3:E6"/>
  </mergeCells>
  <dataValidations count="5">
    <dataValidation type="list" allowBlank="1" showInputMessage="1" showErrorMessage="1" sqref="G7:Z39" xr:uid="{99BD51A2-36A3-4783-AA8E-28A5F4802DB8}">
      <formula1>$AE$3:$AE$7</formula1>
    </dataValidation>
    <dataValidation type="list" allowBlank="1" showInputMessage="1" showErrorMessage="1" sqref="G6:Z6" xr:uid="{16481174-15CF-48A5-82F9-759B7A265814}">
      <formula1>$AD$3:$AD$62</formula1>
    </dataValidation>
    <dataValidation type="list" allowBlank="1" showInputMessage="1" showErrorMessage="1" sqref="G5:Z5" xr:uid="{3FCF123D-6DA7-4992-8EAB-5DCB4BE6CFF5}">
      <formula1>$AC$3:$AC$33</formula1>
    </dataValidation>
    <dataValidation type="list" allowBlank="1" showInputMessage="1" showErrorMessage="1" sqref="G4:Z4" xr:uid="{ACDD7C22-02E3-42E2-8E8B-9EFB50D23F98}">
      <formula1>$AB$3:$AB$9</formula1>
    </dataValidation>
    <dataValidation type="list" allowBlank="1" showInputMessage="1" showErrorMessage="1" sqref="G3:Z3" xr:uid="{4AC9CF2E-B917-4B69-9848-5A539CCA6582}">
      <formula1>$AA$3:$AA$14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864A-29FF-4431-A3C2-39F497CADBF4}">
  <sheetPr>
    <tabColor theme="5" tint="0.39997558519241921"/>
  </sheetPr>
  <dimension ref="A1:AJ62"/>
  <sheetViews>
    <sheetView zoomScaleNormal="100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5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6" width="6.5" style="117" customWidth="1"/>
    <col min="37" max="16384" width="8.796875" style="111"/>
  </cols>
  <sheetData>
    <row r="1" spans="1:36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6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6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6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6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  <c r="AJ6" s="118" t="s">
        <v>110</v>
      </c>
    </row>
    <row r="7" spans="1:36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3678</v>
      </c>
      <c r="C7" s="105" t="str">
        <f>ข้อมูลนักเรียน!C2</f>
        <v>นาย</v>
      </c>
      <c r="D7" s="106" t="str">
        <f>ข้อมูลนักเรียน!D2</f>
        <v>กฤษดา</v>
      </c>
      <c r="E7" s="106" t="str">
        <f>ข้อมูลนักเรียน!E2</f>
        <v>ตาดี</v>
      </c>
      <c r="F7" s="120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9">
        <f>COUNTIF(G7:Z7,"ด")</f>
        <v>0</v>
      </c>
    </row>
    <row r="8" spans="1:36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3782</v>
      </c>
      <c r="C8" s="105" t="str">
        <f>ข้อมูลนักเรียน!C3</f>
        <v>นาย</v>
      </c>
      <c r="D8" s="106" t="str">
        <f>ข้อมูลนักเรียน!D3</f>
        <v>อนุรักษ์</v>
      </c>
      <c r="E8" s="106" t="str">
        <f>ข้อมูลนักเรียน!E3</f>
        <v>ทองสุข</v>
      </c>
      <c r="F8" s="120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9">
        <f t="shared" ref="AJ8:AJ39" si="4">COUNTIF(G8:Z8,"ด")</f>
        <v>0</v>
      </c>
    </row>
    <row r="9" spans="1:36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4004</v>
      </c>
      <c r="C9" s="105" t="str">
        <f>ข้อมูลนักเรียน!C4</f>
        <v>นาย</v>
      </c>
      <c r="D9" s="106" t="str">
        <f>ข้อมูลนักเรียน!D4</f>
        <v>ฉันทโสภณ</v>
      </c>
      <c r="E9" s="106" t="str">
        <f>ข้อมูลนักเรียน!E4</f>
        <v>ปานเสน</v>
      </c>
      <c r="F9" s="120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9">
        <f t="shared" si="4"/>
        <v>0</v>
      </c>
    </row>
    <row r="10" spans="1:36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4005</v>
      </c>
      <c r="C10" s="105" t="str">
        <f>ข้อมูลนักเรียน!C5</f>
        <v>นาย</v>
      </c>
      <c r="D10" s="106" t="str">
        <f>ข้อมูลนักเรียน!D5</f>
        <v>ฉันทโสภี</v>
      </c>
      <c r="E10" s="106" t="str">
        <f>ข้อมูลนักเรียน!E5</f>
        <v>ปานเสน</v>
      </c>
      <c r="F10" s="120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9">
        <f t="shared" si="4"/>
        <v>0</v>
      </c>
    </row>
    <row r="11" spans="1:36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4008</v>
      </c>
      <c r="C11" s="105" t="str">
        <f>ข้อมูลนักเรียน!C6</f>
        <v>นาย</v>
      </c>
      <c r="D11" s="106" t="str">
        <f>ข้อมูลนักเรียน!D6</f>
        <v>ธนดล</v>
      </c>
      <c r="E11" s="106" t="str">
        <f>ข้อมูลนักเรียน!E6</f>
        <v>อุทัยวัฒน์</v>
      </c>
      <c r="F11" s="120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9">
        <f t="shared" si="4"/>
        <v>0</v>
      </c>
    </row>
    <row r="12" spans="1:36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4009</v>
      </c>
      <c r="C12" s="105" t="str">
        <f>ข้อมูลนักเรียน!C7</f>
        <v>นาย</v>
      </c>
      <c r="D12" s="106" t="str">
        <f>ข้อมูลนักเรียน!D7</f>
        <v>ธนภูมิ</v>
      </c>
      <c r="E12" s="106" t="str">
        <f>ข้อมูลนักเรียน!E7</f>
        <v>อินแนน</v>
      </c>
      <c r="F12" s="120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9">
        <f t="shared" si="4"/>
        <v>0</v>
      </c>
    </row>
    <row r="13" spans="1:36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4010</v>
      </c>
      <c r="C13" s="105" t="str">
        <f>ข้อมูลนักเรียน!C8</f>
        <v>นาย</v>
      </c>
      <c r="D13" s="106" t="str">
        <f>ข้อมูลนักเรียน!D8</f>
        <v>ธีรพันธ์</v>
      </c>
      <c r="E13" s="106" t="str">
        <f>ข้อมูลนักเรียน!E8</f>
        <v>พิมพ์ดี</v>
      </c>
      <c r="F13" s="120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9">
        <f t="shared" si="4"/>
        <v>0</v>
      </c>
    </row>
    <row r="14" spans="1:36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4013</v>
      </c>
      <c r="C14" s="105" t="str">
        <f>ข้อมูลนักเรียน!C9</f>
        <v>นาย</v>
      </c>
      <c r="D14" s="106" t="str">
        <f>ข้อมูลนักเรียน!D9</f>
        <v>สายนที</v>
      </c>
      <c r="E14" s="106" t="str">
        <f>ข้อมูลนักเรียน!E9</f>
        <v>แสงสุข</v>
      </c>
      <c r="F14" s="120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9">
        <f t="shared" si="4"/>
        <v>0</v>
      </c>
    </row>
    <row r="15" spans="1:36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4017</v>
      </c>
      <c r="C15" s="105" t="str">
        <f>ข้อมูลนักเรียน!C10</f>
        <v>นาย</v>
      </c>
      <c r="D15" s="106" t="str">
        <f>ข้อมูลนักเรียน!D10</f>
        <v>อำนาจ</v>
      </c>
      <c r="E15" s="106" t="str">
        <f>ข้อมูลนักเรียน!E10</f>
        <v>แซ่ลิ้ม</v>
      </c>
      <c r="F15" s="120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9">
        <f t="shared" si="4"/>
        <v>0</v>
      </c>
    </row>
    <row r="16" spans="1:36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4027</v>
      </c>
      <c r="C16" s="105" t="str">
        <f>ข้อมูลนักเรียน!C11</f>
        <v>นาย</v>
      </c>
      <c r="D16" s="106" t="str">
        <f>ข้อมูลนักเรียน!D11</f>
        <v>พงษ์พัฒน์</v>
      </c>
      <c r="E16" s="106" t="str">
        <f>ข้อมูลนักเรียน!E11</f>
        <v>เดชะรัตนางกูร</v>
      </c>
      <c r="F16" s="120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9">
        <f t="shared" si="4"/>
        <v>0</v>
      </c>
    </row>
    <row r="17" spans="1:36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4097</v>
      </c>
      <c r="C17" s="105" t="str">
        <f>ข้อมูลนักเรียน!C12</f>
        <v>นาย</v>
      </c>
      <c r="D17" s="106" t="str">
        <f>ข้อมูลนักเรียน!D12</f>
        <v>เสฎฐวุฒิ</v>
      </c>
      <c r="E17" s="106" t="str">
        <f>ข้อมูลนักเรียน!E12</f>
        <v>ยศศิริ</v>
      </c>
      <c r="F17" s="120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9">
        <f t="shared" si="4"/>
        <v>0</v>
      </c>
    </row>
    <row r="18" spans="1:36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4111</v>
      </c>
      <c r="C18" s="105" t="str">
        <f>ข้อมูลนักเรียน!C13</f>
        <v>นาย</v>
      </c>
      <c r="D18" s="106" t="str">
        <f>ข้อมูลนักเรียน!D13</f>
        <v>เอกมงคล</v>
      </c>
      <c r="E18" s="106" t="str">
        <f>ข้อมูลนักเรียน!E13</f>
        <v>คำบัง</v>
      </c>
      <c r="F18" s="120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9">
        <f t="shared" si="4"/>
        <v>0</v>
      </c>
    </row>
    <row r="19" spans="1:36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4160</v>
      </c>
      <c r="C19" s="105" t="str">
        <f>ข้อมูลนักเรียน!C14</f>
        <v>นาย</v>
      </c>
      <c r="D19" s="106" t="str">
        <f>ข้อมูลนักเรียน!D14</f>
        <v>ธีรวัฒน์</v>
      </c>
      <c r="E19" s="106" t="str">
        <f>ข้อมูลนักเรียน!E14</f>
        <v>คำน้อย</v>
      </c>
      <c r="F19" s="120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9">
        <f t="shared" si="4"/>
        <v>0</v>
      </c>
    </row>
    <row r="20" spans="1:36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4161</v>
      </c>
      <c r="C20" s="105" t="str">
        <f>ข้อมูลนักเรียน!C15</f>
        <v>นาย</v>
      </c>
      <c r="D20" s="106" t="str">
        <f>ข้อมูลนักเรียน!D15</f>
        <v>ธนวัศ</v>
      </c>
      <c r="E20" s="106" t="str">
        <f>ข้อมูลนักเรียน!E15</f>
        <v>พรหมนิล</v>
      </c>
      <c r="F20" s="120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9">
        <f t="shared" si="4"/>
        <v>0</v>
      </c>
    </row>
    <row r="21" spans="1:36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4164</v>
      </c>
      <c r="C21" s="105" t="str">
        <f>ข้อมูลนักเรียน!C16</f>
        <v>นาย</v>
      </c>
      <c r="D21" s="106" t="str">
        <f>ข้อมูลนักเรียน!D16</f>
        <v>นพรัตน์</v>
      </c>
      <c r="E21" s="106" t="str">
        <f>ข้อมูลนักเรียน!E16</f>
        <v>บางทับ</v>
      </c>
      <c r="F21" s="120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9">
        <f t="shared" si="4"/>
        <v>0</v>
      </c>
    </row>
    <row r="22" spans="1:36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3596</v>
      </c>
      <c r="C22" s="105" t="str">
        <f>ข้อมูลนักเรียน!C17</f>
        <v>น.ส.</v>
      </c>
      <c r="D22" s="106" t="str">
        <f>ข้อมูลนักเรียน!D17</f>
        <v>ธีราภรณ์</v>
      </c>
      <c r="E22" s="106" t="str">
        <f>ข้อมูลนักเรียน!E17</f>
        <v>แสนเหมือน</v>
      </c>
      <c r="F22" s="120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9">
        <f t="shared" si="4"/>
        <v>0</v>
      </c>
    </row>
    <row r="23" spans="1:36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4020</v>
      </c>
      <c r="C23" s="105" t="str">
        <f>ข้อมูลนักเรียน!C18</f>
        <v>น.ส.</v>
      </c>
      <c r="D23" s="106" t="str">
        <f>ข้อมูลนักเรียน!D18</f>
        <v>นันทพร</v>
      </c>
      <c r="E23" s="106" t="str">
        <f>ข้อมูลนักเรียน!E18</f>
        <v>พรหมขัติแก้ว</v>
      </c>
      <c r="F23" s="120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9">
        <f t="shared" si="4"/>
        <v>0</v>
      </c>
    </row>
    <row r="24" spans="1:36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4029</v>
      </c>
      <c r="C24" s="105" t="str">
        <f>ข้อมูลนักเรียน!C19</f>
        <v>น.ส.</v>
      </c>
      <c r="D24" s="106" t="str">
        <f>ข้อมูลนักเรียน!D19</f>
        <v>จีรวรรณ</v>
      </c>
      <c r="E24" s="106" t="str">
        <f>ข้อมูลนักเรียน!E19</f>
        <v>เกตุแก้ว</v>
      </c>
      <c r="F24" s="120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9">
        <f t="shared" si="4"/>
        <v>0</v>
      </c>
    </row>
    <row r="25" spans="1:36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4031</v>
      </c>
      <c r="C25" s="105" t="str">
        <f>ข้อมูลนักเรียน!C20</f>
        <v>น.ส.</v>
      </c>
      <c r="D25" s="106" t="str">
        <f>ข้อมูลนักเรียน!D20</f>
        <v>กรรณิกา</v>
      </c>
      <c r="E25" s="106" t="str">
        <f>ข้อมูลนักเรียน!E20</f>
        <v>สอบกระโทก</v>
      </c>
      <c r="F25" s="120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9">
        <f t="shared" si="4"/>
        <v>0</v>
      </c>
    </row>
    <row r="26" spans="1:36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4162</v>
      </c>
      <c r="C26" s="105" t="str">
        <f>ข้อมูลนักเรียน!C21</f>
        <v>น.ส.</v>
      </c>
      <c r="D26" s="106" t="str">
        <f>ข้อมูลนักเรียน!D21</f>
        <v>จุฑารัตน์</v>
      </c>
      <c r="E26" s="106" t="str">
        <f>ข้อมูลนักเรียน!E21</f>
        <v>วังคีรี</v>
      </c>
      <c r="F26" s="120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9">
        <f t="shared" si="4"/>
        <v>0</v>
      </c>
    </row>
    <row r="27" spans="1:36" s="113" customFormat="1" ht="18" customHeight="1" x14ac:dyDescent="0.25">
      <c r="A27" s="103">
        <f>ข้อมูลนักเรียน!A22</f>
        <v>21</v>
      </c>
      <c r="B27" s="104">
        <f>ข้อมูลนักเรียน!B22</f>
        <v>4163</v>
      </c>
      <c r="C27" s="105" t="str">
        <f>ข้อมูลนักเรียน!C22</f>
        <v>น.ส.</v>
      </c>
      <c r="D27" s="106" t="str">
        <f>ข้อมูลนักเรียน!D22</f>
        <v>ปิยวรรณ</v>
      </c>
      <c r="E27" s="106" t="str">
        <f>ข้อมูลนักเรียน!E22</f>
        <v>ภู่ระแก้ว</v>
      </c>
      <c r="F27" s="120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9">
        <f t="shared" si="4"/>
        <v>0</v>
      </c>
    </row>
    <row r="28" spans="1:36" s="113" customFormat="1" ht="18" customHeight="1" x14ac:dyDescent="0.25">
      <c r="A28" s="103">
        <f>ข้อมูลนักเรียน!A23</f>
        <v>22</v>
      </c>
      <c r="B28" s="104">
        <f>ข้อมูลนักเรียน!B23</f>
        <v>4165</v>
      </c>
      <c r="C28" s="105" t="str">
        <f>ข้อมูลนักเรียน!C23</f>
        <v>น.ส.</v>
      </c>
      <c r="D28" s="106" t="str">
        <f>ข้อมูลนักเรียน!D23</f>
        <v>อริษา</v>
      </c>
      <c r="E28" s="106" t="str">
        <f>ข้อมูลนักเรียน!E23</f>
        <v>คำดก</v>
      </c>
      <c r="F28" s="120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9">
        <f t="shared" si="4"/>
        <v>0</v>
      </c>
    </row>
    <row r="29" spans="1:36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20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9">
        <f t="shared" si="4"/>
        <v>0</v>
      </c>
    </row>
    <row r="30" spans="1:36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20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9">
        <f t="shared" si="4"/>
        <v>0</v>
      </c>
    </row>
    <row r="31" spans="1:36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20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9">
        <f t="shared" si="4"/>
        <v>0</v>
      </c>
    </row>
    <row r="32" spans="1:36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20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9">
        <f t="shared" si="4"/>
        <v>0</v>
      </c>
    </row>
    <row r="33" spans="1:36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20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9">
        <f t="shared" si="4"/>
        <v>0</v>
      </c>
    </row>
    <row r="34" spans="1:36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20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9">
        <f t="shared" si="4"/>
        <v>0</v>
      </c>
    </row>
    <row r="35" spans="1:36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20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9">
        <f t="shared" si="4"/>
        <v>0</v>
      </c>
    </row>
    <row r="36" spans="1:36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20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9">
        <f t="shared" si="4"/>
        <v>0</v>
      </c>
    </row>
    <row r="37" spans="1:36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20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9">
        <f t="shared" si="4"/>
        <v>0</v>
      </c>
    </row>
    <row r="38" spans="1:36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20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9">
        <f t="shared" si="4"/>
        <v>0</v>
      </c>
    </row>
    <row r="39" spans="1:36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20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9">
        <f t="shared" si="4"/>
        <v>0</v>
      </c>
    </row>
    <row r="40" spans="1:36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9"/>
    </row>
    <row r="41" spans="1:36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9"/>
    </row>
    <row r="42" spans="1:36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9"/>
    </row>
    <row r="43" spans="1:36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9"/>
    </row>
    <row r="44" spans="1:36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9"/>
    </row>
    <row r="45" spans="1:36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9"/>
    </row>
    <row r="46" spans="1:36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9"/>
    </row>
    <row r="47" spans="1:36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9"/>
    </row>
    <row r="48" spans="1:36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9"/>
    </row>
    <row r="49" spans="1:36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9"/>
    </row>
    <row r="50" spans="1:36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9"/>
    </row>
    <row r="51" spans="1:36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9"/>
    </row>
    <row r="52" spans="1:36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9"/>
    </row>
    <row r="53" spans="1:36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9"/>
    </row>
    <row r="54" spans="1:36" x14ac:dyDescent="0.7">
      <c r="AD54" s="117">
        <v>52</v>
      </c>
    </row>
    <row r="55" spans="1:36" x14ac:dyDescent="0.7">
      <c r="AD55" s="117">
        <v>53</v>
      </c>
    </row>
    <row r="56" spans="1:36" x14ac:dyDescent="0.7">
      <c r="AD56" s="117">
        <v>54</v>
      </c>
    </row>
    <row r="57" spans="1:36" x14ac:dyDescent="0.7">
      <c r="AD57" s="117">
        <v>55</v>
      </c>
    </row>
    <row r="58" spans="1:36" x14ac:dyDescent="0.7">
      <c r="AD58" s="117">
        <v>56</v>
      </c>
    </row>
    <row r="59" spans="1:36" x14ac:dyDescent="0.7">
      <c r="AD59" s="117">
        <v>57</v>
      </c>
    </row>
    <row r="60" spans="1:36" x14ac:dyDescent="0.7">
      <c r="AD60" s="117">
        <v>58</v>
      </c>
    </row>
    <row r="61" spans="1:36" x14ac:dyDescent="0.7">
      <c r="AD61" s="117">
        <v>59</v>
      </c>
    </row>
    <row r="62" spans="1:36" x14ac:dyDescent="0.7">
      <c r="AD62" s="117">
        <v>60</v>
      </c>
    </row>
  </sheetData>
  <sheetProtection algorithmName="SHA-512" hashValue="zs7OfZVOXlIhk+HQXUStEv7Z5WUBJtTdNdoPnbkOWrT5bzauJ6VxKC8CWNmW7s6uI8cLl1JUk1F7Kpj8j+T1DA==" saltValue="3+gDUEUbYZdMVYSB8hCK5g==" spinCount="100000" sheet="1" objects="1" scenarios="1"/>
  <protectedRanges>
    <protectedRange sqref="G3:Z39" name="ช่วง4"/>
  </protectedRanges>
  <mergeCells count="6">
    <mergeCell ref="U2:V2"/>
    <mergeCell ref="B2:E2"/>
    <mergeCell ref="F2:G2"/>
    <mergeCell ref="A3:A6"/>
    <mergeCell ref="B3:B6"/>
    <mergeCell ref="C3:E6"/>
  </mergeCells>
  <dataValidations count="5">
    <dataValidation type="list" allowBlank="1" showInputMessage="1" showErrorMessage="1" sqref="G3:Z3" xr:uid="{BC7C6A5D-295F-4772-8644-2452297E5CFF}">
      <formula1>$AA$3:$AA$14</formula1>
    </dataValidation>
    <dataValidation type="list" allowBlank="1" showInputMessage="1" showErrorMessage="1" sqref="G4:Z4" xr:uid="{0BF16E7F-D88E-48AC-B7BA-D7BE8C81FB54}">
      <formula1>$AB$3:$AB$9</formula1>
    </dataValidation>
    <dataValidation type="list" allowBlank="1" showInputMessage="1" showErrorMessage="1" sqref="G5:Z5" xr:uid="{7C01CCC1-DED5-4E19-8894-E3988E7E3E2C}">
      <formula1>$AC$3:$AC$33</formula1>
    </dataValidation>
    <dataValidation type="list" allowBlank="1" showInputMessage="1" showErrorMessage="1" sqref="G6:Z6" xr:uid="{574C9ED2-EF41-4590-A669-BAB96ECACFDE}">
      <formula1>$AD$3:$AD$62</formula1>
    </dataValidation>
    <dataValidation type="list" allowBlank="1" showInputMessage="1" showErrorMessage="1" sqref="G7:Z39" xr:uid="{02A1531C-A908-4EB5-9945-C960DB485852}">
      <formula1>$AE$3:$AE$7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ED78-E434-48B2-B50D-5079591933E2}">
  <sheetPr>
    <tabColor theme="5" tint="0.39997558519241921"/>
  </sheetPr>
  <dimension ref="A1:Q53"/>
  <sheetViews>
    <sheetView zoomScaleNormal="100" workbookViewId="0"/>
  </sheetViews>
  <sheetFormatPr defaultRowHeight="24.6" x14ac:dyDescent="0.7"/>
  <cols>
    <col min="1" max="1" width="4.5" style="116" customWidth="1"/>
    <col min="2" max="2" width="7.3984375" style="111" customWidth="1"/>
    <col min="3" max="3" width="5.796875" style="111" customWidth="1"/>
    <col min="4" max="5" width="8.796875" style="111"/>
    <col min="6" max="6" width="10.19921875" style="111" customWidth="1"/>
    <col min="7" max="7" width="9" style="110" customWidth="1"/>
    <col min="8" max="9" width="5.69921875" style="110" customWidth="1"/>
    <col min="10" max="10" width="6.19921875" style="110" customWidth="1"/>
    <col min="11" max="11" width="12.09765625" style="110" customWidth="1"/>
    <col min="12" max="17" width="8.796875" style="112"/>
    <col min="18" max="16384" width="8.796875" style="111"/>
  </cols>
  <sheetData>
    <row r="1" spans="1:17" x14ac:dyDescent="0.7">
      <c r="A1" s="100" t="s">
        <v>111</v>
      </c>
      <c r="B1" s="77"/>
      <c r="C1" s="77"/>
      <c r="D1" s="77"/>
      <c r="E1" s="77"/>
      <c r="F1" s="102">
        <f>ข้อมูลพื้นฐาน!B8</f>
        <v>0</v>
      </c>
      <c r="G1" s="85"/>
      <c r="H1" s="77"/>
      <c r="I1" s="77"/>
      <c r="J1" s="80" t="s">
        <v>100</v>
      </c>
      <c r="K1" s="85">
        <f>ข้อมูลพื้นฐาน!B9</f>
        <v>0</v>
      </c>
    </row>
    <row r="2" spans="1:17" x14ac:dyDescent="0.7">
      <c r="A2" s="101" t="s">
        <v>104</v>
      </c>
      <c r="B2" s="77">
        <f>ข้อมูลพื้นฐาน!B11</f>
        <v>0</v>
      </c>
      <c r="C2" s="77"/>
      <c r="D2" s="77"/>
      <c r="E2" s="77"/>
      <c r="F2" s="80" t="s">
        <v>8</v>
      </c>
      <c r="G2" s="85">
        <f>ข้อมูลพื้นฐาน!B10</f>
        <v>0</v>
      </c>
      <c r="H2" s="85"/>
      <c r="I2" s="80" t="s">
        <v>105</v>
      </c>
      <c r="J2" s="85"/>
      <c r="K2" s="85">
        <f>ข้อมูลพื้นฐาน!B14</f>
        <v>0</v>
      </c>
    </row>
    <row r="3" spans="1:17" ht="21" customHeight="1" x14ac:dyDescent="0.7">
      <c r="A3" s="226" t="s">
        <v>71</v>
      </c>
      <c r="B3" s="230" t="s">
        <v>79</v>
      </c>
      <c r="C3" s="226" t="s">
        <v>78</v>
      </c>
      <c r="D3" s="226"/>
      <c r="E3" s="231"/>
      <c r="F3" s="14" t="s">
        <v>112</v>
      </c>
      <c r="G3" s="233" t="s">
        <v>115</v>
      </c>
      <c r="H3" s="236" t="s">
        <v>116</v>
      </c>
      <c r="I3" s="237"/>
      <c r="J3" s="237"/>
      <c r="K3" s="229" t="s">
        <v>117</v>
      </c>
    </row>
    <row r="4" spans="1:17" ht="21" customHeight="1" x14ac:dyDescent="0.7">
      <c r="A4" s="226"/>
      <c r="B4" s="230"/>
      <c r="C4" s="226"/>
      <c r="D4" s="226"/>
      <c r="E4" s="231"/>
      <c r="F4" s="15">
        <f>ข้อมูลพื้นฐาน!B13</f>
        <v>0</v>
      </c>
      <c r="G4" s="234"/>
      <c r="H4" s="238"/>
      <c r="I4" s="239"/>
      <c r="J4" s="239"/>
      <c r="K4" s="229"/>
    </row>
    <row r="5" spans="1:17" ht="21" customHeight="1" x14ac:dyDescent="0.7">
      <c r="A5" s="226"/>
      <c r="B5" s="230"/>
      <c r="C5" s="226"/>
      <c r="D5" s="226"/>
      <c r="E5" s="231"/>
      <c r="F5" s="16" t="s">
        <v>113</v>
      </c>
      <c r="G5" s="234"/>
      <c r="H5" s="240" t="s">
        <v>109</v>
      </c>
      <c r="I5" s="240" t="s">
        <v>108</v>
      </c>
      <c r="J5" s="240" t="s">
        <v>107</v>
      </c>
      <c r="K5" s="229"/>
    </row>
    <row r="6" spans="1:17" ht="21" customHeight="1" x14ac:dyDescent="0.7">
      <c r="A6" s="226"/>
      <c r="B6" s="230"/>
      <c r="C6" s="228"/>
      <c r="D6" s="228"/>
      <c r="E6" s="232"/>
      <c r="F6" s="17" t="s">
        <v>114</v>
      </c>
      <c r="G6" s="235"/>
      <c r="H6" s="241"/>
      <c r="I6" s="241"/>
      <c r="J6" s="241"/>
      <c r="K6" s="229"/>
    </row>
    <row r="7" spans="1:17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3678</v>
      </c>
      <c r="C7" s="105" t="str">
        <f>ข้อมูลนักเรียน!C2</f>
        <v>นาย</v>
      </c>
      <c r="D7" s="106" t="str">
        <f>ข้อมูลนักเรียน!D2</f>
        <v>กฤษดา</v>
      </c>
      <c r="E7" s="106" t="str">
        <f>ข้อมูลนักเรียน!E2</f>
        <v>ตาดี</v>
      </c>
      <c r="F7" s="109">
        <f>IF(ข้อมูลนักเรียน!A2=""," ",เวลาเรียน1!AF7+เวลาเรียน2!AF7+เวลาเรียน3!AF7)</f>
        <v>0</v>
      </c>
      <c r="G7" s="108" t="e">
        <f>IF(ข้อมูลนักเรียน!A2=""," ",F7*100/$F$4)</f>
        <v>#DIV/0!</v>
      </c>
      <c r="H7" s="108">
        <f>IF(ข้อมูลนักเรียน!A2=""," ",เวลาเรียน1!AI7+เวลาเรียน2!AI7+เวลาเรียน3!AI7)</f>
        <v>0</v>
      </c>
      <c r="I7" s="108">
        <f>IF(ข้อมูลนักเรียน!A2=""," ",เวลาเรียน1!AH7+เวลาเรียน2!AH7+เวลาเรียน3!AH77)</f>
        <v>0</v>
      </c>
      <c r="J7" s="108">
        <f>IF(ข้อมูลนักเรียน!A2=""," ",เวลาเรียน1!AG7+เวลาเรียน2!AG7+เวลาเรียน3!AG7)</f>
        <v>0</v>
      </c>
      <c r="K7" s="109"/>
      <c r="L7" s="114"/>
      <c r="M7" s="114"/>
      <c r="N7" s="114"/>
      <c r="O7" s="114"/>
      <c r="P7" s="114"/>
      <c r="Q7" s="114"/>
    </row>
    <row r="8" spans="1:17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3782</v>
      </c>
      <c r="C8" s="105" t="str">
        <f>ข้อมูลนักเรียน!C3</f>
        <v>นาย</v>
      </c>
      <c r="D8" s="106" t="str">
        <f>ข้อมูลนักเรียน!D3</f>
        <v>อนุรักษ์</v>
      </c>
      <c r="E8" s="106" t="str">
        <f>ข้อมูลนักเรียน!E3</f>
        <v>ทองสุข</v>
      </c>
      <c r="F8" s="109">
        <f>IF(ข้อมูลนักเรียน!A3=""," ",เวลาเรียน1!AF8+เวลาเรียน2!AF8+เวลาเรียน3!AF8)</f>
        <v>0</v>
      </c>
      <c r="G8" s="108" t="e">
        <f>IF(ข้อมูลนักเรียน!A3=""," ",F8*100/$F$4)</f>
        <v>#DIV/0!</v>
      </c>
      <c r="H8" s="108">
        <f>IF(ข้อมูลนักเรียน!A3=""," ",เวลาเรียน1!AI8+เวลาเรียน2!AI8+เวลาเรียน3!AI8)</f>
        <v>0</v>
      </c>
      <c r="I8" s="108">
        <f>IF(ข้อมูลนักเรียน!A3=""," ",เวลาเรียน1!AH8+เวลาเรียน2!AH8+เวลาเรียน3!AH78)</f>
        <v>0</v>
      </c>
      <c r="J8" s="108">
        <f>IF(ข้อมูลนักเรียน!A3=""," ",เวลาเรียน1!AG8+เวลาเรียน2!AG8+เวลาเรียน3!AG8)</f>
        <v>0</v>
      </c>
      <c r="K8" s="109"/>
      <c r="L8" s="114"/>
      <c r="M8" s="114"/>
      <c r="N8" s="114"/>
      <c r="O8" s="114"/>
      <c r="P8" s="114"/>
      <c r="Q8" s="114"/>
    </row>
    <row r="9" spans="1:17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4004</v>
      </c>
      <c r="C9" s="105" t="str">
        <f>ข้อมูลนักเรียน!C4</f>
        <v>นาย</v>
      </c>
      <c r="D9" s="106" t="str">
        <f>ข้อมูลนักเรียน!D4</f>
        <v>ฉันทโสภณ</v>
      </c>
      <c r="E9" s="106" t="str">
        <f>ข้อมูลนักเรียน!E4</f>
        <v>ปานเสน</v>
      </c>
      <c r="F9" s="109">
        <f>IF(ข้อมูลนักเรียน!A4=""," ",เวลาเรียน1!AF9+เวลาเรียน2!AF9+เวลาเรียน3!AF9)</f>
        <v>0</v>
      </c>
      <c r="G9" s="108" t="e">
        <f>IF(ข้อมูลนักเรียน!A4=""," ",F9*100/$F$4)</f>
        <v>#DIV/0!</v>
      </c>
      <c r="H9" s="108">
        <f>IF(ข้อมูลนักเรียน!A4=""," ",เวลาเรียน1!AI9+เวลาเรียน2!AI9+เวลาเรียน3!AI9)</f>
        <v>0</v>
      </c>
      <c r="I9" s="108">
        <f>IF(ข้อมูลนักเรียน!A4=""," ",เวลาเรียน1!AH9+เวลาเรียน2!AH9+เวลาเรียน3!AH79)</f>
        <v>0</v>
      </c>
      <c r="J9" s="108">
        <f>IF(ข้อมูลนักเรียน!A4=""," ",เวลาเรียน1!AG9+เวลาเรียน2!AG9+เวลาเรียน3!AG9)</f>
        <v>0</v>
      </c>
      <c r="K9" s="109"/>
      <c r="L9" s="114"/>
      <c r="M9" s="114"/>
      <c r="N9" s="114"/>
      <c r="O9" s="114"/>
      <c r="P9" s="114"/>
      <c r="Q9" s="114"/>
    </row>
    <row r="10" spans="1:17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4005</v>
      </c>
      <c r="C10" s="105" t="str">
        <f>ข้อมูลนักเรียน!C5</f>
        <v>นาย</v>
      </c>
      <c r="D10" s="106" t="str">
        <f>ข้อมูลนักเรียน!D5</f>
        <v>ฉันทโสภี</v>
      </c>
      <c r="E10" s="106" t="str">
        <f>ข้อมูลนักเรียน!E5</f>
        <v>ปานเสน</v>
      </c>
      <c r="F10" s="109">
        <f>IF(ข้อมูลนักเรียน!A5=""," ",เวลาเรียน1!AF10+เวลาเรียน2!AF10+เวลาเรียน3!AF10)</f>
        <v>0</v>
      </c>
      <c r="G10" s="108" t="e">
        <f>IF(ข้อมูลนักเรียน!A5=""," ",F10*100/$F$4)</f>
        <v>#DIV/0!</v>
      </c>
      <c r="H10" s="108">
        <f>IF(ข้อมูลนักเรียน!A5=""," ",เวลาเรียน1!AI10+เวลาเรียน2!AI10+เวลาเรียน3!AI10)</f>
        <v>0</v>
      </c>
      <c r="I10" s="108">
        <f>IF(ข้อมูลนักเรียน!A5=""," ",เวลาเรียน1!AH10+เวลาเรียน2!AH10+เวลาเรียน3!AH80)</f>
        <v>0</v>
      </c>
      <c r="J10" s="108">
        <f>IF(ข้อมูลนักเรียน!A5=""," ",เวลาเรียน1!AG10+เวลาเรียน2!AG10+เวลาเรียน3!AG10)</f>
        <v>0</v>
      </c>
      <c r="K10" s="109"/>
      <c r="L10" s="114"/>
      <c r="M10" s="114"/>
      <c r="N10" s="114"/>
      <c r="O10" s="114"/>
      <c r="P10" s="114"/>
      <c r="Q10" s="114"/>
    </row>
    <row r="11" spans="1:17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4008</v>
      </c>
      <c r="C11" s="105" t="str">
        <f>ข้อมูลนักเรียน!C6</f>
        <v>นาย</v>
      </c>
      <c r="D11" s="106" t="str">
        <f>ข้อมูลนักเรียน!D6</f>
        <v>ธนดล</v>
      </c>
      <c r="E11" s="106" t="str">
        <f>ข้อมูลนักเรียน!E6</f>
        <v>อุทัยวัฒน์</v>
      </c>
      <c r="F11" s="109">
        <f>IF(ข้อมูลนักเรียน!A6=""," ",เวลาเรียน1!AF11+เวลาเรียน2!AF11+เวลาเรียน3!AF11)</f>
        <v>0</v>
      </c>
      <c r="G11" s="108" t="e">
        <f>IF(ข้อมูลนักเรียน!A6=""," ",F11*100/$F$4)</f>
        <v>#DIV/0!</v>
      </c>
      <c r="H11" s="108">
        <f>IF(ข้อมูลนักเรียน!A6=""," ",เวลาเรียน1!AI11+เวลาเรียน2!AI11+เวลาเรียน3!AI11)</f>
        <v>0</v>
      </c>
      <c r="I11" s="108">
        <f>IF(ข้อมูลนักเรียน!A6=""," ",เวลาเรียน1!AH11+เวลาเรียน2!AH11+เวลาเรียน3!AH81)</f>
        <v>0</v>
      </c>
      <c r="J11" s="108">
        <f>IF(ข้อมูลนักเรียน!A6=""," ",เวลาเรียน1!AG11+เวลาเรียน2!AG11+เวลาเรียน3!AG11)</f>
        <v>0</v>
      </c>
      <c r="K11" s="109"/>
      <c r="L11" s="114"/>
      <c r="M11" s="114"/>
      <c r="N11" s="114"/>
      <c r="O11" s="114"/>
      <c r="P11" s="114"/>
      <c r="Q11" s="114"/>
    </row>
    <row r="12" spans="1:17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4009</v>
      </c>
      <c r="C12" s="105" t="str">
        <f>ข้อมูลนักเรียน!C7</f>
        <v>นาย</v>
      </c>
      <c r="D12" s="106" t="str">
        <f>ข้อมูลนักเรียน!D7</f>
        <v>ธนภูมิ</v>
      </c>
      <c r="E12" s="106" t="str">
        <f>ข้อมูลนักเรียน!E7</f>
        <v>อินแนน</v>
      </c>
      <c r="F12" s="109">
        <f>IF(ข้อมูลนักเรียน!A7=""," ",เวลาเรียน1!AF12+เวลาเรียน2!AF12+เวลาเรียน3!AF12)</f>
        <v>0</v>
      </c>
      <c r="G12" s="108" t="e">
        <f>IF(ข้อมูลนักเรียน!A7=""," ",F12*100/$F$4)</f>
        <v>#DIV/0!</v>
      </c>
      <c r="H12" s="108">
        <f>IF(ข้อมูลนักเรียน!A7=""," ",เวลาเรียน1!AI12+เวลาเรียน2!AI12+เวลาเรียน3!AI12)</f>
        <v>0</v>
      </c>
      <c r="I12" s="108">
        <f>IF(ข้อมูลนักเรียน!A7=""," ",เวลาเรียน1!AH12+เวลาเรียน2!AH12+เวลาเรียน3!AH82)</f>
        <v>0</v>
      </c>
      <c r="J12" s="108">
        <f>IF(ข้อมูลนักเรียน!A7=""," ",เวลาเรียน1!AG12+เวลาเรียน2!AG12+เวลาเรียน3!AG12)</f>
        <v>0</v>
      </c>
      <c r="K12" s="109"/>
      <c r="L12" s="114"/>
      <c r="M12" s="114"/>
      <c r="N12" s="114"/>
      <c r="O12" s="114"/>
      <c r="P12" s="114"/>
      <c r="Q12" s="114"/>
    </row>
    <row r="13" spans="1:17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4010</v>
      </c>
      <c r="C13" s="105" t="str">
        <f>ข้อมูลนักเรียน!C8</f>
        <v>นาย</v>
      </c>
      <c r="D13" s="106" t="str">
        <f>ข้อมูลนักเรียน!D8</f>
        <v>ธีรพันธ์</v>
      </c>
      <c r="E13" s="106" t="str">
        <f>ข้อมูลนักเรียน!E8</f>
        <v>พิมพ์ดี</v>
      </c>
      <c r="F13" s="109">
        <f>IF(ข้อมูลนักเรียน!A8=""," ",เวลาเรียน1!AF13+เวลาเรียน2!AF13+เวลาเรียน3!AF13)</f>
        <v>0</v>
      </c>
      <c r="G13" s="108" t="e">
        <f>IF(ข้อมูลนักเรียน!A8=""," ",F13*100/$F$4)</f>
        <v>#DIV/0!</v>
      </c>
      <c r="H13" s="108">
        <f>IF(ข้อมูลนักเรียน!A8=""," ",เวลาเรียน1!AI13+เวลาเรียน2!AI13+เวลาเรียน3!AI13)</f>
        <v>0</v>
      </c>
      <c r="I13" s="108">
        <f>IF(ข้อมูลนักเรียน!A8=""," ",เวลาเรียน1!AH13+เวลาเรียน2!AH13+เวลาเรียน3!AH83)</f>
        <v>0</v>
      </c>
      <c r="J13" s="108">
        <f>IF(ข้อมูลนักเรียน!A8=""," ",เวลาเรียน1!AG13+เวลาเรียน2!AG13+เวลาเรียน3!AG13)</f>
        <v>0</v>
      </c>
      <c r="K13" s="109"/>
      <c r="L13" s="114"/>
      <c r="M13" s="114"/>
      <c r="N13" s="114"/>
      <c r="O13" s="114"/>
      <c r="P13" s="114"/>
      <c r="Q13" s="114"/>
    </row>
    <row r="14" spans="1:17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4013</v>
      </c>
      <c r="C14" s="105" t="str">
        <f>ข้อมูลนักเรียน!C9</f>
        <v>นาย</v>
      </c>
      <c r="D14" s="106" t="str">
        <f>ข้อมูลนักเรียน!D9</f>
        <v>สายนที</v>
      </c>
      <c r="E14" s="106" t="str">
        <f>ข้อมูลนักเรียน!E9</f>
        <v>แสงสุข</v>
      </c>
      <c r="F14" s="109">
        <f>IF(ข้อมูลนักเรียน!A9=""," ",เวลาเรียน1!AF14+เวลาเรียน2!AF14+เวลาเรียน3!AF14)</f>
        <v>0</v>
      </c>
      <c r="G14" s="108" t="e">
        <f>IF(ข้อมูลนักเรียน!A9=""," ",F14*100/$F$4)</f>
        <v>#DIV/0!</v>
      </c>
      <c r="H14" s="108">
        <f>IF(ข้อมูลนักเรียน!A9=""," ",เวลาเรียน1!AI14+เวลาเรียน2!AI14+เวลาเรียน3!AI14)</f>
        <v>0</v>
      </c>
      <c r="I14" s="108">
        <f>IF(ข้อมูลนักเรียน!A9=""," ",เวลาเรียน1!AH14+เวลาเรียน2!AH14+เวลาเรียน3!AH84)</f>
        <v>0</v>
      </c>
      <c r="J14" s="108">
        <f>IF(ข้อมูลนักเรียน!A9=""," ",เวลาเรียน1!AG14+เวลาเรียน2!AG14+เวลาเรียน3!AG14)</f>
        <v>0</v>
      </c>
      <c r="K14" s="109"/>
      <c r="L14" s="114"/>
      <c r="M14" s="114"/>
      <c r="N14" s="114"/>
      <c r="O14" s="114"/>
      <c r="P14" s="114"/>
      <c r="Q14" s="114"/>
    </row>
    <row r="15" spans="1:17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4017</v>
      </c>
      <c r="C15" s="105" t="str">
        <f>ข้อมูลนักเรียน!C10</f>
        <v>นาย</v>
      </c>
      <c r="D15" s="106" t="str">
        <f>ข้อมูลนักเรียน!D10</f>
        <v>อำนาจ</v>
      </c>
      <c r="E15" s="106" t="str">
        <f>ข้อมูลนักเรียน!E10</f>
        <v>แซ่ลิ้ม</v>
      </c>
      <c r="F15" s="109">
        <f>IF(ข้อมูลนักเรียน!A10=""," ",เวลาเรียน1!AF15+เวลาเรียน2!AF15+เวลาเรียน3!AF15)</f>
        <v>0</v>
      </c>
      <c r="G15" s="108" t="e">
        <f>IF(ข้อมูลนักเรียน!A10=""," ",F15*100/$F$4)</f>
        <v>#DIV/0!</v>
      </c>
      <c r="H15" s="108">
        <f>IF(ข้อมูลนักเรียน!A10=""," ",เวลาเรียน1!AI15+เวลาเรียน2!AI15+เวลาเรียน3!AI15)</f>
        <v>0</v>
      </c>
      <c r="I15" s="108">
        <f>IF(ข้อมูลนักเรียน!A10=""," ",เวลาเรียน1!AH15+เวลาเรียน2!AH15+เวลาเรียน3!AH85)</f>
        <v>0</v>
      </c>
      <c r="J15" s="108">
        <f>IF(ข้อมูลนักเรียน!A10=""," ",เวลาเรียน1!AG15+เวลาเรียน2!AG15+เวลาเรียน3!AG15)</f>
        <v>0</v>
      </c>
      <c r="K15" s="109"/>
      <c r="L15" s="114"/>
      <c r="M15" s="114"/>
      <c r="N15" s="114"/>
      <c r="O15" s="114"/>
      <c r="P15" s="114"/>
      <c r="Q15" s="114"/>
    </row>
    <row r="16" spans="1:17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4027</v>
      </c>
      <c r="C16" s="105" t="str">
        <f>ข้อมูลนักเรียน!C11</f>
        <v>นาย</v>
      </c>
      <c r="D16" s="106" t="str">
        <f>ข้อมูลนักเรียน!D11</f>
        <v>พงษ์พัฒน์</v>
      </c>
      <c r="E16" s="106" t="str">
        <f>ข้อมูลนักเรียน!E11</f>
        <v>เดชะรัตนางกูร</v>
      </c>
      <c r="F16" s="109">
        <f>IF(ข้อมูลนักเรียน!A11=""," ",เวลาเรียน1!AF16+เวลาเรียน2!AF16+เวลาเรียน3!AF16)</f>
        <v>0</v>
      </c>
      <c r="G16" s="108" t="e">
        <f>IF(ข้อมูลนักเรียน!A11=""," ",F16*100/$F$4)</f>
        <v>#DIV/0!</v>
      </c>
      <c r="H16" s="108">
        <f>IF(ข้อมูลนักเรียน!A11=""," ",เวลาเรียน1!AI16+เวลาเรียน2!AI16+เวลาเรียน3!AI16)</f>
        <v>0</v>
      </c>
      <c r="I16" s="108">
        <f>IF(ข้อมูลนักเรียน!A11=""," ",เวลาเรียน1!AH16+เวลาเรียน2!AH16+เวลาเรียน3!AH86)</f>
        <v>0</v>
      </c>
      <c r="J16" s="108">
        <f>IF(ข้อมูลนักเรียน!A11=""," ",เวลาเรียน1!AG16+เวลาเรียน2!AG16+เวลาเรียน3!AG16)</f>
        <v>0</v>
      </c>
      <c r="K16" s="109"/>
      <c r="L16" s="114"/>
      <c r="M16" s="114"/>
      <c r="N16" s="114"/>
      <c r="O16" s="114"/>
      <c r="P16" s="114"/>
      <c r="Q16" s="114"/>
    </row>
    <row r="17" spans="1:17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4097</v>
      </c>
      <c r="C17" s="105" t="str">
        <f>ข้อมูลนักเรียน!C12</f>
        <v>นาย</v>
      </c>
      <c r="D17" s="106" t="str">
        <f>ข้อมูลนักเรียน!D12</f>
        <v>เสฎฐวุฒิ</v>
      </c>
      <c r="E17" s="106" t="str">
        <f>ข้อมูลนักเรียน!E12</f>
        <v>ยศศิริ</v>
      </c>
      <c r="F17" s="109">
        <f>IF(ข้อมูลนักเรียน!A12=""," ",เวลาเรียน1!AF17+เวลาเรียน2!AF17+เวลาเรียน3!AF17)</f>
        <v>0</v>
      </c>
      <c r="G17" s="108" t="e">
        <f>IF(ข้อมูลนักเรียน!A12=""," ",F17*100/$F$4)</f>
        <v>#DIV/0!</v>
      </c>
      <c r="H17" s="108">
        <f>IF(ข้อมูลนักเรียน!A12=""," ",เวลาเรียน1!AI17+เวลาเรียน2!AI17+เวลาเรียน3!AI17)</f>
        <v>0</v>
      </c>
      <c r="I17" s="108">
        <f>IF(ข้อมูลนักเรียน!A12=""," ",เวลาเรียน1!AH17+เวลาเรียน2!AH17+เวลาเรียน3!AH87)</f>
        <v>0</v>
      </c>
      <c r="J17" s="108">
        <f>IF(ข้อมูลนักเรียน!A12=""," ",เวลาเรียน1!AG17+เวลาเรียน2!AG17+เวลาเรียน3!AG17)</f>
        <v>0</v>
      </c>
      <c r="K17" s="109"/>
      <c r="L17" s="114"/>
      <c r="M17" s="114"/>
      <c r="N17" s="114"/>
      <c r="O17" s="114"/>
      <c r="P17" s="114"/>
      <c r="Q17" s="114"/>
    </row>
    <row r="18" spans="1:17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4111</v>
      </c>
      <c r="C18" s="105" t="str">
        <f>ข้อมูลนักเรียน!C13</f>
        <v>นาย</v>
      </c>
      <c r="D18" s="106" t="str">
        <f>ข้อมูลนักเรียน!D13</f>
        <v>เอกมงคล</v>
      </c>
      <c r="E18" s="106" t="str">
        <f>ข้อมูลนักเรียน!E13</f>
        <v>คำบัง</v>
      </c>
      <c r="F18" s="109">
        <f>IF(ข้อมูลนักเรียน!A13=""," ",เวลาเรียน1!AF18+เวลาเรียน2!AF18+เวลาเรียน3!AF18)</f>
        <v>0</v>
      </c>
      <c r="G18" s="108" t="e">
        <f>IF(ข้อมูลนักเรียน!A13=""," ",F18*100/$F$4)</f>
        <v>#DIV/0!</v>
      </c>
      <c r="H18" s="108">
        <f>IF(ข้อมูลนักเรียน!A13=""," ",เวลาเรียน1!AI18+เวลาเรียน2!AI18+เวลาเรียน3!AI18)</f>
        <v>0</v>
      </c>
      <c r="I18" s="108">
        <f>IF(ข้อมูลนักเรียน!A13=""," ",เวลาเรียน1!AH18+เวลาเรียน2!AH18+เวลาเรียน3!AH88)</f>
        <v>0</v>
      </c>
      <c r="J18" s="108">
        <f>IF(ข้อมูลนักเรียน!A13=""," ",เวลาเรียน1!AG18+เวลาเรียน2!AG18+เวลาเรียน3!AG18)</f>
        <v>0</v>
      </c>
      <c r="K18" s="109"/>
      <c r="L18" s="114"/>
      <c r="M18" s="114"/>
      <c r="N18" s="114"/>
      <c r="O18" s="114"/>
      <c r="P18" s="114"/>
      <c r="Q18" s="114"/>
    </row>
    <row r="19" spans="1:17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4160</v>
      </c>
      <c r="C19" s="105" t="str">
        <f>ข้อมูลนักเรียน!C14</f>
        <v>นาย</v>
      </c>
      <c r="D19" s="106" t="str">
        <f>ข้อมูลนักเรียน!D14</f>
        <v>ธีรวัฒน์</v>
      </c>
      <c r="E19" s="106" t="str">
        <f>ข้อมูลนักเรียน!E14</f>
        <v>คำน้อย</v>
      </c>
      <c r="F19" s="109">
        <f>IF(ข้อมูลนักเรียน!A14=""," ",เวลาเรียน1!AF19+เวลาเรียน2!AF19+เวลาเรียน3!AF19)</f>
        <v>0</v>
      </c>
      <c r="G19" s="108" t="e">
        <f>IF(ข้อมูลนักเรียน!A14=""," ",F19*100/$F$4)</f>
        <v>#DIV/0!</v>
      </c>
      <c r="H19" s="108">
        <f>IF(ข้อมูลนักเรียน!A14=""," ",เวลาเรียน1!AI19+เวลาเรียน2!AI19+เวลาเรียน3!AI19)</f>
        <v>0</v>
      </c>
      <c r="I19" s="108">
        <f>IF(ข้อมูลนักเรียน!A14=""," ",เวลาเรียน1!AH19+เวลาเรียน2!AH19+เวลาเรียน3!AH89)</f>
        <v>0</v>
      </c>
      <c r="J19" s="108">
        <f>IF(ข้อมูลนักเรียน!A14=""," ",เวลาเรียน1!AG19+เวลาเรียน2!AG19+เวลาเรียน3!AG19)</f>
        <v>0</v>
      </c>
      <c r="K19" s="109"/>
      <c r="L19" s="114"/>
      <c r="M19" s="114"/>
      <c r="N19" s="114"/>
      <c r="O19" s="114"/>
      <c r="P19" s="114"/>
      <c r="Q19" s="114"/>
    </row>
    <row r="20" spans="1:17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4161</v>
      </c>
      <c r="C20" s="105" t="str">
        <f>ข้อมูลนักเรียน!C15</f>
        <v>นาย</v>
      </c>
      <c r="D20" s="106" t="str">
        <f>ข้อมูลนักเรียน!D15</f>
        <v>ธนวัศ</v>
      </c>
      <c r="E20" s="106" t="str">
        <f>ข้อมูลนักเรียน!E15</f>
        <v>พรหมนิล</v>
      </c>
      <c r="F20" s="109">
        <f>IF(ข้อมูลนักเรียน!A15=""," ",เวลาเรียน1!AF20+เวลาเรียน2!AF20+เวลาเรียน3!AF20)</f>
        <v>0</v>
      </c>
      <c r="G20" s="108" t="e">
        <f>IF(ข้อมูลนักเรียน!A15=""," ",F20*100/$F$4)</f>
        <v>#DIV/0!</v>
      </c>
      <c r="H20" s="108">
        <f>IF(ข้อมูลนักเรียน!A15=""," ",เวลาเรียน1!AI20+เวลาเรียน2!AI20+เวลาเรียน3!AI20)</f>
        <v>0</v>
      </c>
      <c r="I20" s="108">
        <f>IF(ข้อมูลนักเรียน!A15=""," ",เวลาเรียน1!AH20+เวลาเรียน2!AH20+เวลาเรียน3!AH90)</f>
        <v>0</v>
      </c>
      <c r="J20" s="108">
        <f>IF(ข้อมูลนักเรียน!A15=""," ",เวลาเรียน1!AG20+เวลาเรียน2!AG20+เวลาเรียน3!AG20)</f>
        <v>0</v>
      </c>
      <c r="K20" s="109"/>
      <c r="L20" s="114"/>
      <c r="M20" s="114"/>
      <c r="N20" s="114"/>
      <c r="O20" s="114"/>
      <c r="P20" s="114"/>
      <c r="Q20" s="114"/>
    </row>
    <row r="21" spans="1:17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4164</v>
      </c>
      <c r="C21" s="105" t="str">
        <f>ข้อมูลนักเรียน!C16</f>
        <v>นาย</v>
      </c>
      <c r="D21" s="106" t="str">
        <f>ข้อมูลนักเรียน!D16</f>
        <v>นพรัตน์</v>
      </c>
      <c r="E21" s="106" t="str">
        <f>ข้อมูลนักเรียน!E16</f>
        <v>บางทับ</v>
      </c>
      <c r="F21" s="109">
        <f>IF(ข้อมูลนักเรียน!A16=""," ",เวลาเรียน1!AF21+เวลาเรียน2!AF21+เวลาเรียน3!AF21)</f>
        <v>0</v>
      </c>
      <c r="G21" s="108" t="e">
        <f>IF(ข้อมูลนักเรียน!A16=""," ",F21*100/$F$4)</f>
        <v>#DIV/0!</v>
      </c>
      <c r="H21" s="108">
        <f>IF(ข้อมูลนักเรียน!A16=""," ",เวลาเรียน1!AI21+เวลาเรียน2!AI21+เวลาเรียน3!AI21)</f>
        <v>0</v>
      </c>
      <c r="I21" s="108">
        <f>IF(ข้อมูลนักเรียน!A16=""," ",เวลาเรียน1!AH21+เวลาเรียน2!AH21+เวลาเรียน3!AH91)</f>
        <v>0</v>
      </c>
      <c r="J21" s="108">
        <f>IF(ข้อมูลนักเรียน!A16=""," ",เวลาเรียน1!AG21+เวลาเรียน2!AG21+เวลาเรียน3!AG21)</f>
        <v>0</v>
      </c>
      <c r="K21" s="109"/>
      <c r="L21" s="114"/>
      <c r="M21" s="114"/>
      <c r="N21" s="114"/>
      <c r="O21" s="114"/>
      <c r="P21" s="114"/>
      <c r="Q21" s="114"/>
    </row>
    <row r="22" spans="1:17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3596</v>
      </c>
      <c r="C22" s="105" t="str">
        <f>ข้อมูลนักเรียน!C17</f>
        <v>น.ส.</v>
      </c>
      <c r="D22" s="106" t="str">
        <f>ข้อมูลนักเรียน!D17</f>
        <v>ธีราภรณ์</v>
      </c>
      <c r="E22" s="106" t="str">
        <f>ข้อมูลนักเรียน!E17</f>
        <v>แสนเหมือน</v>
      </c>
      <c r="F22" s="109">
        <f>IF(ข้อมูลนักเรียน!A17=""," ",เวลาเรียน1!AF22+เวลาเรียน2!AF22+เวลาเรียน3!AF22)</f>
        <v>0</v>
      </c>
      <c r="G22" s="108" t="e">
        <f>IF(ข้อมูลนักเรียน!A17=""," ",F22*100/$F$4)</f>
        <v>#DIV/0!</v>
      </c>
      <c r="H22" s="108">
        <f>IF(ข้อมูลนักเรียน!A17=""," ",เวลาเรียน1!AI22+เวลาเรียน2!AI22+เวลาเรียน3!AI22)</f>
        <v>0</v>
      </c>
      <c r="I22" s="108">
        <f>IF(ข้อมูลนักเรียน!A17=""," ",เวลาเรียน1!AH22+เวลาเรียน2!AH22+เวลาเรียน3!AH92)</f>
        <v>0</v>
      </c>
      <c r="J22" s="108">
        <f>IF(ข้อมูลนักเรียน!A17=""," ",เวลาเรียน1!AG22+เวลาเรียน2!AG22+เวลาเรียน3!AG22)</f>
        <v>0</v>
      </c>
      <c r="K22" s="109"/>
      <c r="L22" s="114"/>
      <c r="M22" s="114"/>
      <c r="N22" s="114"/>
      <c r="O22" s="114"/>
      <c r="P22" s="114"/>
      <c r="Q22" s="114"/>
    </row>
    <row r="23" spans="1:17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4020</v>
      </c>
      <c r="C23" s="105" t="str">
        <f>ข้อมูลนักเรียน!C18</f>
        <v>น.ส.</v>
      </c>
      <c r="D23" s="106" t="str">
        <f>ข้อมูลนักเรียน!D18</f>
        <v>นันทพร</v>
      </c>
      <c r="E23" s="106" t="str">
        <f>ข้อมูลนักเรียน!E18</f>
        <v>พรหมขัติแก้ว</v>
      </c>
      <c r="F23" s="109">
        <f>IF(ข้อมูลนักเรียน!A18=""," ",เวลาเรียน1!AF23+เวลาเรียน2!AF23+เวลาเรียน3!AF23)</f>
        <v>0</v>
      </c>
      <c r="G23" s="108" t="e">
        <f>IF(ข้อมูลนักเรียน!A18=""," ",F23*100/$F$4)</f>
        <v>#DIV/0!</v>
      </c>
      <c r="H23" s="108">
        <f>IF(ข้อมูลนักเรียน!A18=""," ",เวลาเรียน1!AI23+เวลาเรียน2!AI23+เวลาเรียน3!AI23)</f>
        <v>0</v>
      </c>
      <c r="I23" s="108">
        <f>IF(ข้อมูลนักเรียน!A18=""," ",เวลาเรียน1!AH23+เวลาเรียน2!AH23+เวลาเรียน3!AH93)</f>
        <v>0</v>
      </c>
      <c r="J23" s="108">
        <f>IF(ข้อมูลนักเรียน!A18=""," ",เวลาเรียน1!AG23+เวลาเรียน2!AG23+เวลาเรียน3!AG23)</f>
        <v>0</v>
      </c>
      <c r="K23" s="109"/>
      <c r="L23" s="114"/>
      <c r="M23" s="114"/>
      <c r="N23" s="114"/>
      <c r="O23" s="114"/>
      <c r="P23" s="114"/>
      <c r="Q23" s="114"/>
    </row>
    <row r="24" spans="1:17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4029</v>
      </c>
      <c r="C24" s="105" t="str">
        <f>ข้อมูลนักเรียน!C19</f>
        <v>น.ส.</v>
      </c>
      <c r="D24" s="106" t="str">
        <f>ข้อมูลนักเรียน!D19</f>
        <v>จีรวรรณ</v>
      </c>
      <c r="E24" s="106" t="str">
        <f>ข้อมูลนักเรียน!E19</f>
        <v>เกตุแก้ว</v>
      </c>
      <c r="F24" s="109">
        <f>IF(ข้อมูลนักเรียน!A19=""," ",เวลาเรียน1!AF24+เวลาเรียน2!AF24+เวลาเรียน3!AF24)</f>
        <v>0</v>
      </c>
      <c r="G24" s="108" t="e">
        <f>IF(ข้อมูลนักเรียน!A19=""," ",F24*100/$F$4)</f>
        <v>#DIV/0!</v>
      </c>
      <c r="H24" s="108">
        <f>IF(ข้อมูลนักเรียน!A19=""," ",เวลาเรียน1!AI24+เวลาเรียน2!AI24+เวลาเรียน3!AI24)</f>
        <v>0</v>
      </c>
      <c r="I24" s="108">
        <f>IF(ข้อมูลนักเรียน!A19=""," ",เวลาเรียน1!AH24+เวลาเรียน2!AH24+เวลาเรียน3!AH94)</f>
        <v>0</v>
      </c>
      <c r="J24" s="108">
        <f>IF(ข้อมูลนักเรียน!A19=""," ",เวลาเรียน1!AG24+เวลาเรียน2!AG24+เวลาเรียน3!AG24)</f>
        <v>0</v>
      </c>
      <c r="K24" s="109"/>
      <c r="L24" s="114"/>
      <c r="M24" s="114"/>
      <c r="N24" s="114"/>
      <c r="O24" s="114"/>
      <c r="P24" s="114"/>
      <c r="Q24" s="114"/>
    </row>
    <row r="25" spans="1:17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4031</v>
      </c>
      <c r="C25" s="105" t="str">
        <f>ข้อมูลนักเรียน!C20</f>
        <v>น.ส.</v>
      </c>
      <c r="D25" s="106" t="str">
        <f>ข้อมูลนักเรียน!D20</f>
        <v>กรรณิกา</v>
      </c>
      <c r="E25" s="106" t="str">
        <f>ข้อมูลนักเรียน!E20</f>
        <v>สอบกระโทก</v>
      </c>
      <c r="F25" s="109">
        <f>IF(ข้อมูลนักเรียน!A20=""," ",เวลาเรียน1!AF25+เวลาเรียน2!AF25+เวลาเรียน3!AF25)</f>
        <v>0</v>
      </c>
      <c r="G25" s="108" t="e">
        <f>IF(ข้อมูลนักเรียน!A20=""," ",F25*100/$F$4)</f>
        <v>#DIV/0!</v>
      </c>
      <c r="H25" s="108">
        <f>IF(ข้อมูลนักเรียน!A20=""," ",เวลาเรียน1!AI25+เวลาเรียน2!AI25+เวลาเรียน3!AI25)</f>
        <v>0</v>
      </c>
      <c r="I25" s="108">
        <f>IF(ข้อมูลนักเรียน!A20=""," ",เวลาเรียน1!AH25+เวลาเรียน2!AH25+เวลาเรียน3!AH95)</f>
        <v>0</v>
      </c>
      <c r="J25" s="108">
        <f>IF(ข้อมูลนักเรียน!A20=""," ",เวลาเรียน1!AG25+เวลาเรียน2!AG25+เวลาเรียน3!AG25)</f>
        <v>0</v>
      </c>
      <c r="K25" s="109"/>
      <c r="L25" s="114"/>
      <c r="M25" s="114"/>
      <c r="N25" s="114"/>
      <c r="O25" s="114"/>
      <c r="P25" s="114"/>
      <c r="Q25" s="114"/>
    </row>
    <row r="26" spans="1:17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4162</v>
      </c>
      <c r="C26" s="105" t="str">
        <f>ข้อมูลนักเรียน!C21</f>
        <v>น.ส.</v>
      </c>
      <c r="D26" s="106" t="str">
        <f>ข้อมูลนักเรียน!D21</f>
        <v>จุฑารัตน์</v>
      </c>
      <c r="E26" s="106" t="str">
        <f>ข้อมูลนักเรียน!E21</f>
        <v>วังคีรี</v>
      </c>
      <c r="F26" s="109">
        <f>IF(ข้อมูลนักเรียน!A21=""," ",เวลาเรียน1!AF26+เวลาเรียน2!AF26+เวลาเรียน3!AF26)</f>
        <v>0</v>
      </c>
      <c r="G26" s="108" t="e">
        <f>IF(ข้อมูลนักเรียน!A21=""," ",F26*100/$F$4)</f>
        <v>#DIV/0!</v>
      </c>
      <c r="H26" s="108">
        <f>IF(ข้อมูลนักเรียน!A21=""," ",เวลาเรียน1!AI26+เวลาเรียน2!AI26+เวลาเรียน3!AI26)</f>
        <v>0</v>
      </c>
      <c r="I26" s="108">
        <f>IF(ข้อมูลนักเรียน!A21=""," ",เวลาเรียน1!AH26+เวลาเรียน2!AH26+เวลาเรียน3!AH96)</f>
        <v>0</v>
      </c>
      <c r="J26" s="108">
        <f>IF(ข้อมูลนักเรียน!A21=""," ",เวลาเรียน1!AG26+เวลาเรียน2!AG26+เวลาเรียน3!AG26)</f>
        <v>0</v>
      </c>
      <c r="K26" s="109"/>
      <c r="L26" s="114"/>
      <c r="M26" s="114"/>
      <c r="N26" s="114"/>
      <c r="O26" s="114"/>
      <c r="P26" s="114"/>
      <c r="Q26" s="114"/>
    </row>
    <row r="27" spans="1:17" s="113" customFormat="1" ht="18" customHeight="1" x14ac:dyDescent="0.25">
      <c r="A27" s="103">
        <f>ข้อมูลนักเรียน!A22</f>
        <v>21</v>
      </c>
      <c r="B27" s="104">
        <f>ข้อมูลนักเรียน!B22</f>
        <v>4163</v>
      </c>
      <c r="C27" s="105" t="str">
        <f>ข้อมูลนักเรียน!C22</f>
        <v>น.ส.</v>
      </c>
      <c r="D27" s="106" t="str">
        <f>ข้อมูลนักเรียน!D22</f>
        <v>ปิยวรรณ</v>
      </c>
      <c r="E27" s="106" t="str">
        <f>ข้อมูลนักเรียน!E22</f>
        <v>ภู่ระแก้ว</v>
      </c>
      <c r="F27" s="109">
        <f>IF(ข้อมูลนักเรียน!A22=""," ",เวลาเรียน1!AF27+เวลาเรียน2!AF27+เวลาเรียน3!AF27)</f>
        <v>0</v>
      </c>
      <c r="G27" s="108" t="e">
        <f>IF(ข้อมูลนักเรียน!A22=""," ",F27*100/$F$4)</f>
        <v>#DIV/0!</v>
      </c>
      <c r="H27" s="108">
        <f>IF(ข้อมูลนักเรียน!A22=""," ",เวลาเรียน1!AI27+เวลาเรียน2!AI27+เวลาเรียน3!AI27)</f>
        <v>0</v>
      </c>
      <c r="I27" s="108">
        <f>IF(ข้อมูลนักเรียน!A22=""," ",เวลาเรียน1!AH27+เวลาเรียน2!AH27+เวลาเรียน3!AH97)</f>
        <v>0</v>
      </c>
      <c r="J27" s="108">
        <f>IF(ข้อมูลนักเรียน!A22=""," ",เวลาเรียน1!AG27+เวลาเรียน2!AG27+เวลาเรียน3!AG27)</f>
        <v>0</v>
      </c>
      <c r="K27" s="109"/>
      <c r="L27" s="114"/>
      <c r="M27" s="114"/>
      <c r="N27" s="114"/>
      <c r="O27" s="114"/>
      <c r="P27" s="114"/>
      <c r="Q27" s="114"/>
    </row>
    <row r="28" spans="1:17" s="113" customFormat="1" ht="18" customHeight="1" x14ac:dyDescent="0.25">
      <c r="A28" s="103">
        <f>ข้อมูลนักเรียน!A23</f>
        <v>22</v>
      </c>
      <c r="B28" s="104">
        <f>ข้อมูลนักเรียน!B23</f>
        <v>4165</v>
      </c>
      <c r="C28" s="105" t="str">
        <f>ข้อมูลนักเรียน!C23</f>
        <v>น.ส.</v>
      </c>
      <c r="D28" s="106" t="str">
        <f>ข้อมูลนักเรียน!D23</f>
        <v>อริษา</v>
      </c>
      <c r="E28" s="106" t="str">
        <f>ข้อมูลนักเรียน!E23</f>
        <v>คำดก</v>
      </c>
      <c r="F28" s="109">
        <f>IF(ข้อมูลนักเรียน!A23=""," ",เวลาเรียน1!AF28+เวลาเรียน2!AF28+เวลาเรียน3!AF28)</f>
        <v>0</v>
      </c>
      <c r="G28" s="108" t="e">
        <f>IF(ข้อมูลนักเรียน!A23=""," ",F28*100/$F$4)</f>
        <v>#DIV/0!</v>
      </c>
      <c r="H28" s="108">
        <f>IF(ข้อมูลนักเรียน!A23=""," ",เวลาเรียน1!AI28+เวลาเรียน2!AI28+เวลาเรียน3!AI28)</f>
        <v>0</v>
      </c>
      <c r="I28" s="108">
        <f>IF(ข้อมูลนักเรียน!A23=""," ",เวลาเรียน1!AH28+เวลาเรียน2!AH28+เวลาเรียน3!AH98)</f>
        <v>0</v>
      </c>
      <c r="J28" s="108">
        <f>IF(ข้อมูลนักเรียน!A23=""," ",เวลาเรียน1!AG28+เวลาเรียน2!AG28+เวลาเรียน3!AG28)</f>
        <v>0</v>
      </c>
      <c r="K28" s="109"/>
      <c r="L28" s="114"/>
      <c r="M28" s="114"/>
      <c r="N28" s="114"/>
      <c r="O28" s="114"/>
      <c r="P28" s="114"/>
      <c r="Q28" s="114"/>
    </row>
    <row r="29" spans="1:17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9" t="str">
        <f>IF(ข้อมูลนักเรียน!A24=""," ",เวลาเรียน1!AF29+เวลาเรียน2!AF29+เวลาเรียน3!AF29)</f>
        <v xml:space="preserve"> </v>
      </c>
      <c r="G29" s="108" t="str">
        <f>IF(ข้อมูลนักเรียน!A24=""," ",F29*100/$F$4)</f>
        <v xml:space="preserve"> </v>
      </c>
      <c r="H29" s="108" t="str">
        <f>IF(ข้อมูลนักเรียน!A24=""," ",เวลาเรียน1!AI29+เวลาเรียน2!AI29+เวลาเรียน3!AI29)</f>
        <v xml:space="preserve"> </v>
      </c>
      <c r="I29" s="108" t="str">
        <f>IF(ข้อมูลนักเรียน!A24=""," ",เวลาเรียน1!AH29+เวลาเรียน2!AH29+เวลาเรียน3!AH99)</f>
        <v xml:space="preserve"> </v>
      </c>
      <c r="J29" s="108" t="str">
        <f>IF(ข้อมูลนักเรียน!A24=""," ",เวลาเรียน1!AG29+เวลาเรียน2!AG29+เวลาเรียน3!AG29)</f>
        <v xml:space="preserve"> </v>
      </c>
      <c r="K29" s="109"/>
      <c r="L29" s="114"/>
      <c r="M29" s="114"/>
      <c r="N29" s="114"/>
      <c r="O29" s="114"/>
      <c r="P29" s="114"/>
      <c r="Q29" s="114"/>
    </row>
    <row r="30" spans="1:17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9" t="str">
        <f>IF(ข้อมูลนักเรียน!A25=""," ",เวลาเรียน1!AF30+เวลาเรียน2!AF30+เวลาเรียน3!AF30)</f>
        <v xml:space="preserve"> </v>
      </c>
      <c r="G30" s="108" t="str">
        <f>IF(ข้อมูลนักเรียน!A25=""," ",F30*100/$F$4)</f>
        <v xml:space="preserve"> </v>
      </c>
      <c r="H30" s="108" t="str">
        <f>IF(ข้อมูลนักเรียน!A25=""," ",เวลาเรียน1!AI30+เวลาเรียน2!AI30+เวลาเรียน3!AI30)</f>
        <v xml:space="preserve"> </v>
      </c>
      <c r="I30" s="108" t="str">
        <f>IF(ข้อมูลนักเรียน!A25=""," ",เวลาเรียน1!AH30+เวลาเรียน2!AH30+เวลาเรียน3!AH100)</f>
        <v xml:space="preserve"> </v>
      </c>
      <c r="J30" s="108" t="str">
        <f>IF(ข้อมูลนักเรียน!A25=""," ",เวลาเรียน1!AG30+เวลาเรียน2!AG30+เวลาเรียน3!AG30)</f>
        <v xml:space="preserve"> </v>
      </c>
      <c r="K30" s="109"/>
      <c r="L30" s="114"/>
      <c r="M30" s="114"/>
      <c r="N30" s="114"/>
      <c r="O30" s="114"/>
      <c r="P30" s="114"/>
      <c r="Q30" s="114"/>
    </row>
    <row r="31" spans="1:17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9" t="str">
        <f>IF(ข้อมูลนักเรียน!A26=""," ",เวลาเรียน1!AF31+เวลาเรียน2!AF31+เวลาเรียน3!AF31)</f>
        <v xml:space="preserve"> </v>
      </c>
      <c r="G31" s="108" t="str">
        <f>IF(ข้อมูลนักเรียน!A26=""," ",F31*100/$F$4)</f>
        <v xml:space="preserve"> </v>
      </c>
      <c r="H31" s="108" t="str">
        <f>IF(ข้อมูลนักเรียน!A26=""," ",เวลาเรียน1!AI31+เวลาเรียน2!AI31+เวลาเรียน3!AI31)</f>
        <v xml:space="preserve"> </v>
      </c>
      <c r="I31" s="108" t="str">
        <f>IF(ข้อมูลนักเรียน!A26=""," ",เวลาเรียน1!AH31+เวลาเรียน2!AH31+เวลาเรียน3!AH101)</f>
        <v xml:space="preserve"> </v>
      </c>
      <c r="J31" s="108" t="str">
        <f>IF(ข้อมูลนักเรียน!A26=""," ",เวลาเรียน1!AG31+เวลาเรียน2!AG31+เวลาเรียน3!AG31)</f>
        <v xml:space="preserve"> </v>
      </c>
      <c r="K31" s="109"/>
      <c r="L31" s="114"/>
      <c r="M31" s="114"/>
      <c r="N31" s="114"/>
      <c r="O31" s="114"/>
      <c r="P31" s="114"/>
      <c r="Q31" s="114"/>
    </row>
    <row r="32" spans="1:17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9" t="str">
        <f>IF(ข้อมูลนักเรียน!A27=""," ",เวลาเรียน1!AF32+เวลาเรียน2!AF32+เวลาเรียน3!AF32)</f>
        <v xml:space="preserve"> </v>
      </c>
      <c r="G32" s="108" t="str">
        <f>IF(ข้อมูลนักเรียน!A27=""," ",F32*100/$F$4)</f>
        <v xml:space="preserve"> </v>
      </c>
      <c r="H32" s="108" t="str">
        <f>IF(ข้อมูลนักเรียน!A27=""," ",เวลาเรียน1!AI32+เวลาเรียน2!AI32+เวลาเรียน3!AI32)</f>
        <v xml:space="preserve"> </v>
      </c>
      <c r="I32" s="108" t="str">
        <f>IF(ข้อมูลนักเรียน!A27=""," ",เวลาเรียน1!AH32+เวลาเรียน2!AH32+เวลาเรียน3!AH102)</f>
        <v xml:space="preserve"> </v>
      </c>
      <c r="J32" s="108" t="str">
        <f>IF(ข้อมูลนักเรียน!A27=""," ",เวลาเรียน1!AG32+เวลาเรียน2!AG32+เวลาเรียน3!AG32)</f>
        <v xml:space="preserve"> </v>
      </c>
      <c r="K32" s="109"/>
      <c r="L32" s="114"/>
      <c r="M32" s="114"/>
      <c r="N32" s="114"/>
      <c r="O32" s="114"/>
      <c r="P32" s="114"/>
      <c r="Q32" s="114"/>
    </row>
    <row r="33" spans="1:17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9" t="str">
        <f>IF(ข้อมูลนักเรียน!A28=""," ",เวลาเรียน1!AF33+เวลาเรียน2!AF33+เวลาเรียน3!AF33)</f>
        <v xml:space="preserve"> </v>
      </c>
      <c r="G33" s="108" t="str">
        <f>IF(ข้อมูลนักเรียน!A28=""," ",F33*100/$F$4)</f>
        <v xml:space="preserve"> </v>
      </c>
      <c r="H33" s="108" t="str">
        <f>IF(ข้อมูลนักเรียน!A28=""," ",เวลาเรียน1!AI33+เวลาเรียน2!AI33+เวลาเรียน3!AI33)</f>
        <v xml:space="preserve"> </v>
      </c>
      <c r="I33" s="108" t="str">
        <f>IF(ข้อมูลนักเรียน!A28=""," ",เวลาเรียน1!AH33+เวลาเรียน2!AH33+เวลาเรียน3!AH103)</f>
        <v xml:space="preserve"> </v>
      </c>
      <c r="J33" s="108" t="str">
        <f>IF(ข้อมูลนักเรียน!A28=""," ",เวลาเรียน1!AG33+เวลาเรียน2!AG33+เวลาเรียน3!AG33)</f>
        <v xml:space="preserve"> </v>
      </c>
      <c r="K33" s="109"/>
      <c r="L33" s="114" t="str">
        <f>IF(ข้อมูลนักเรียน!A29=""," ")</f>
        <v xml:space="preserve"> </v>
      </c>
      <c r="M33" s="114"/>
      <c r="N33" s="114"/>
      <c r="O33" s="114"/>
      <c r="P33" s="114"/>
      <c r="Q33" s="114"/>
    </row>
    <row r="34" spans="1:17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9" t="str">
        <f>IF(ข้อมูลนักเรียน!A29=""," ",เวลาเรียน1!AF34+เวลาเรียน2!AF34+เวลาเรียน3!AF34)</f>
        <v xml:space="preserve"> </v>
      </c>
      <c r="G34" s="108" t="str">
        <f>IF(ข้อมูลนักเรียน!A29=""," ",F34*100/$F$4)</f>
        <v xml:space="preserve"> </v>
      </c>
      <c r="H34" s="108" t="str">
        <f>IF(ข้อมูลนักเรียน!A29=""," ",เวลาเรียน1!AI34+เวลาเรียน2!AI34+เวลาเรียน3!AI34)</f>
        <v xml:space="preserve"> </v>
      </c>
      <c r="I34" s="108" t="str">
        <f>IF(ข้อมูลนักเรียน!A29=""," ",เวลาเรียน1!AH34+เวลาเรียน2!AH34+เวลาเรียน3!AH104)</f>
        <v xml:space="preserve"> </v>
      </c>
      <c r="J34" s="108" t="str">
        <f>IF(ข้อมูลนักเรียน!A29=""," ",เวลาเรียน1!AG34+เวลาเรียน2!AG34+เวลาเรียน3!AG34)</f>
        <v xml:space="preserve"> </v>
      </c>
      <c r="K34" s="109"/>
      <c r="L34" s="114"/>
      <c r="M34" s="114"/>
      <c r="N34" s="114"/>
      <c r="O34" s="114"/>
      <c r="P34" s="114"/>
      <c r="Q34" s="114"/>
    </row>
    <row r="35" spans="1:17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9" t="str">
        <f>IF(ข้อมูลนักเรียน!A30=""," ",เวลาเรียน1!AF35+เวลาเรียน2!AF35+เวลาเรียน3!AF35)</f>
        <v xml:space="preserve"> </v>
      </c>
      <c r="G35" s="108" t="str">
        <f>IF(ข้อมูลนักเรียน!A30=""," ",F35*100/$F$4)</f>
        <v xml:space="preserve"> </v>
      </c>
      <c r="H35" s="108" t="str">
        <f>IF(ข้อมูลนักเรียน!A30=""," ",เวลาเรียน1!AI35+เวลาเรียน2!AI35+เวลาเรียน3!AI35)</f>
        <v xml:space="preserve"> </v>
      </c>
      <c r="I35" s="108" t="str">
        <f>IF(ข้อมูลนักเรียน!A30=""," ",เวลาเรียน1!AH35+เวลาเรียน2!AH35+เวลาเรียน3!AH105)</f>
        <v xml:space="preserve"> </v>
      </c>
      <c r="J35" s="108" t="str">
        <f>IF(ข้อมูลนักเรียน!A30=""," ",เวลาเรียน1!AG35+เวลาเรียน2!AG35+เวลาเรียน3!AG35)</f>
        <v xml:space="preserve"> </v>
      </c>
      <c r="K35" s="109"/>
      <c r="L35" s="114"/>
      <c r="M35" s="114"/>
      <c r="N35" s="114"/>
      <c r="O35" s="114"/>
      <c r="P35" s="114"/>
      <c r="Q35" s="114"/>
    </row>
    <row r="36" spans="1:17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9" t="str">
        <f>IF(ข้อมูลนักเรียน!A31=""," ",เวลาเรียน1!AF36+เวลาเรียน2!AF36+เวลาเรียน3!AF36)</f>
        <v xml:space="preserve"> </v>
      </c>
      <c r="G36" s="108" t="str">
        <f>IF(ข้อมูลนักเรียน!A31=""," ",F36*100/$F$4)</f>
        <v xml:space="preserve"> </v>
      </c>
      <c r="H36" s="108" t="str">
        <f>IF(ข้อมูลนักเรียน!A31=""," ",เวลาเรียน1!AI36+เวลาเรียน2!AI36+เวลาเรียน3!AI36)</f>
        <v xml:space="preserve"> </v>
      </c>
      <c r="I36" s="108" t="str">
        <f>IF(ข้อมูลนักเรียน!A31=""," ",เวลาเรียน1!AH36+เวลาเรียน2!AH36+เวลาเรียน3!AH106)</f>
        <v xml:space="preserve"> </v>
      </c>
      <c r="J36" s="108" t="str">
        <f>IF(ข้อมูลนักเรียน!A31=""," ",เวลาเรียน1!AG36+เวลาเรียน2!AG36+เวลาเรียน3!AG36)</f>
        <v xml:space="preserve"> </v>
      </c>
      <c r="K36" s="109"/>
      <c r="L36" s="114"/>
      <c r="M36" s="114"/>
      <c r="N36" s="114"/>
      <c r="O36" s="114"/>
      <c r="P36" s="114"/>
      <c r="Q36" s="114"/>
    </row>
    <row r="37" spans="1:17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9" t="str">
        <f>IF(ข้อมูลนักเรียน!A32=""," ",เวลาเรียน1!AF37+เวลาเรียน2!AF37+เวลาเรียน3!AF37)</f>
        <v xml:space="preserve"> </v>
      </c>
      <c r="G37" s="108" t="str">
        <f>IF(ข้อมูลนักเรียน!A32=""," ",F37*100/$F$4)</f>
        <v xml:space="preserve"> </v>
      </c>
      <c r="H37" s="108" t="str">
        <f>IF(ข้อมูลนักเรียน!A32=""," ",เวลาเรียน1!AI37+เวลาเรียน2!AI37+เวลาเรียน3!AI37)</f>
        <v xml:space="preserve"> </v>
      </c>
      <c r="I37" s="108" t="str">
        <f>IF(ข้อมูลนักเรียน!A32=""," ",เวลาเรียน1!AH37+เวลาเรียน2!AH37+เวลาเรียน3!AH107)</f>
        <v xml:space="preserve"> </v>
      </c>
      <c r="J37" s="108" t="str">
        <f>IF(ข้อมูลนักเรียน!A32=""," ",เวลาเรียน1!AG37+เวลาเรียน2!AG37+เวลาเรียน3!AG37)</f>
        <v xml:space="preserve"> </v>
      </c>
      <c r="K37" s="109"/>
      <c r="L37" s="114"/>
      <c r="M37" s="114"/>
      <c r="N37" s="114"/>
      <c r="O37" s="114"/>
      <c r="P37" s="114"/>
      <c r="Q37" s="114"/>
    </row>
    <row r="38" spans="1:17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9" t="str">
        <f>IF(ข้อมูลนักเรียน!A33=""," ",เวลาเรียน1!AF38+เวลาเรียน2!AF38+เวลาเรียน3!AF38)</f>
        <v xml:space="preserve"> </v>
      </c>
      <c r="G38" s="108" t="str">
        <f>IF(ข้อมูลนักเรียน!A33=""," ",F38*100/$F$4)</f>
        <v xml:space="preserve"> </v>
      </c>
      <c r="H38" s="108" t="str">
        <f>IF(ข้อมูลนักเรียน!A33=""," ",เวลาเรียน1!AI38+เวลาเรียน2!AI38+เวลาเรียน3!AI38)</f>
        <v xml:space="preserve"> </v>
      </c>
      <c r="I38" s="108" t="str">
        <f>IF(ข้อมูลนักเรียน!A33=""," ",เวลาเรียน1!AH38+เวลาเรียน2!AH38+เวลาเรียน3!AH108)</f>
        <v xml:space="preserve"> </v>
      </c>
      <c r="J38" s="108" t="str">
        <f>IF(ข้อมูลนักเรียน!A33=""," ",เวลาเรียน1!AG38+เวลาเรียน2!AG38+เวลาเรียน3!AG38)</f>
        <v xml:space="preserve"> </v>
      </c>
      <c r="K38" s="109"/>
      <c r="L38" s="114"/>
      <c r="M38" s="114"/>
      <c r="N38" s="114"/>
      <c r="O38" s="114"/>
      <c r="P38" s="114"/>
      <c r="Q38" s="114"/>
    </row>
    <row r="39" spans="1:17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9" t="str">
        <f>IF(ข้อมูลนักเรียน!A34=""," ",เวลาเรียน1!AF39+เวลาเรียน2!AF39+เวลาเรียน3!AF39)</f>
        <v xml:space="preserve"> </v>
      </c>
      <c r="G39" s="108" t="str">
        <f>IF(ข้อมูลนักเรียน!A34=""," ",F39*100/$F$4)</f>
        <v xml:space="preserve"> </v>
      </c>
      <c r="H39" s="108" t="str">
        <f>IF(ข้อมูลนักเรียน!A34=""," ",เวลาเรียน1!AI39+เวลาเรียน2!AI39+เวลาเรียน3!AI39)</f>
        <v xml:space="preserve"> </v>
      </c>
      <c r="I39" s="108" t="str">
        <f>IF(ข้อมูลนักเรียน!A34=""," ",เวลาเรียน1!AH39+เวลาเรียน2!AH39+เวลาเรียน3!AH109)</f>
        <v xml:space="preserve"> </v>
      </c>
      <c r="J39" s="108" t="str">
        <f>IF(ข้อมูลนักเรียน!A34=""," ",เวลาเรียน1!AG39+เวลาเรียน2!AG39+เวลาเรียน3!AG39)</f>
        <v xml:space="preserve"> </v>
      </c>
      <c r="K39" s="109"/>
      <c r="L39" s="114"/>
      <c r="M39" s="114"/>
      <c r="N39" s="114"/>
      <c r="O39" s="114"/>
      <c r="P39" s="114"/>
      <c r="Q39" s="114"/>
    </row>
    <row r="40" spans="1:17" s="113" customFormat="1" x14ac:dyDescent="0.25">
      <c r="A40" s="110"/>
      <c r="G40" s="110"/>
      <c r="H40" s="110"/>
      <c r="I40" s="110"/>
      <c r="J40" s="110"/>
      <c r="K40" s="110"/>
      <c r="L40" s="114"/>
      <c r="M40" s="114"/>
      <c r="N40" s="114"/>
      <c r="O40" s="114"/>
      <c r="P40" s="114"/>
      <c r="Q40" s="114"/>
    </row>
    <row r="41" spans="1:17" s="113" customFormat="1" x14ac:dyDescent="0.25">
      <c r="A41" s="110"/>
      <c r="G41" s="110"/>
      <c r="H41" s="110"/>
      <c r="I41" s="110"/>
      <c r="J41" s="110"/>
      <c r="K41" s="110"/>
      <c r="L41" s="114"/>
      <c r="M41" s="114"/>
      <c r="N41" s="114"/>
      <c r="O41" s="114"/>
      <c r="P41" s="114"/>
      <c r="Q41" s="114"/>
    </row>
    <row r="42" spans="1:17" s="113" customFormat="1" x14ac:dyDescent="0.25">
      <c r="A42" s="110"/>
      <c r="G42" s="110"/>
      <c r="H42" s="110"/>
      <c r="I42" s="110"/>
      <c r="J42" s="110"/>
      <c r="K42" s="110"/>
      <c r="L42" s="114"/>
      <c r="M42" s="114"/>
      <c r="N42" s="114"/>
      <c r="O42" s="114"/>
      <c r="P42" s="114"/>
      <c r="Q42" s="114"/>
    </row>
    <row r="43" spans="1:17" s="113" customFormat="1" x14ac:dyDescent="0.25">
      <c r="A43" s="110"/>
      <c r="G43" s="110"/>
      <c r="H43" s="110"/>
      <c r="I43" s="110"/>
      <c r="J43" s="110"/>
      <c r="K43" s="110"/>
      <c r="L43" s="114"/>
      <c r="M43" s="114"/>
      <c r="N43" s="114"/>
      <c r="O43" s="114"/>
      <c r="P43" s="114"/>
      <c r="Q43" s="114"/>
    </row>
    <row r="44" spans="1:17" s="113" customFormat="1" x14ac:dyDescent="0.25">
      <c r="A44" s="110"/>
      <c r="G44" s="110"/>
      <c r="H44" s="110"/>
      <c r="I44" s="110"/>
      <c r="J44" s="110"/>
      <c r="K44" s="110"/>
      <c r="L44" s="114"/>
      <c r="M44" s="114"/>
      <c r="N44" s="114"/>
      <c r="O44" s="114"/>
      <c r="P44" s="114"/>
      <c r="Q44" s="114"/>
    </row>
    <row r="45" spans="1:17" s="113" customFormat="1" x14ac:dyDescent="0.25">
      <c r="A45" s="110"/>
      <c r="G45" s="110"/>
      <c r="H45" s="110"/>
      <c r="I45" s="110"/>
      <c r="J45" s="110"/>
      <c r="K45" s="110"/>
      <c r="L45" s="114"/>
      <c r="M45" s="114"/>
      <c r="N45" s="114"/>
      <c r="O45" s="114"/>
      <c r="P45" s="114"/>
      <c r="Q45" s="114"/>
    </row>
    <row r="46" spans="1:17" s="113" customFormat="1" x14ac:dyDescent="0.25">
      <c r="A46" s="110"/>
      <c r="G46" s="110"/>
      <c r="H46" s="110"/>
      <c r="I46" s="110"/>
      <c r="J46" s="110"/>
      <c r="K46" s="110"/>
      <c r="L46" s="114"/>
      <c r="M46" s="114"/>
      <c r="N46" s="114"/>
      <c r="O46" s="114"/>
      <c r="P46" s="114"/>
      <c r="Q46" s="114"/>
    </row>
    <row r="47" spans="1:17" s="113" customFormat="1" x14ac:dyDescent="0.25">
      <c r="A47" s="110"/>
      <c r="G47" s="110"/>
      <c r="H47" s="110"/>
      <c r="I47" s="110"/>
      <c r="J47" s="110"/>
      <c r="K47" s="110"/>
      <c r="L47" s="114"/>
      <c r="M47" s="114"/>
      <c r="N47" s="114"/>
      <c r="O47" s="114"/>
      <c r="P47" s="114"/>
      <c r="Q47" s="114"/>
    </row>
    <row r="48" spans="1:17" s="113" customFormat="1" x14ac:dyDescent="0.25">
      <c r="A48" s="110"/>
      <c r="G48" s="110"/>
      <c r="H48" s="110"/>
      <c r="I48" s="110"/>
      <c r="J48" s="110"/>
      <c r="K48" s="110"/>
      <c r="L48" s="114"/>
      <c r="M48" s="114"/>
      <c r="N48" s="114"/>
      <c r="O48" s="114"/>
      <c r="P48" s="114"/>
      <c r="Q48" s="114"/>
    </row>
    <row r="49" spans="1:17" s="113" customFormat="1" x14ac:dyDescent="0.25">
      <c r="A49" s="110"/>
      <c r="G49" s="110"/>
      <c r="H49" s="110"/>
      <c r="I49" s="110"/>
      <c r="J49" s="110"/>
      <c r="K49" s="110"/>
      <c r="L49" s="114"/>
      <c r="M49" s="114"/>
      <c r="N49" s="114"/>
      <c r="O49" s="114"/>
      <c r="P49" s="114"/>
      <c r="Q49" s="114"/>
    </row>
    <row r="50" spans="1:17" s="113" customFormat="1" x14ac:dyDescent="0.25">
      <c r="A50" s="110"/>
      <c r="G50" s="110"/>
      <c r="H50" s="110"/>
      <c r="I50" s="110"/>
      <c r="J50" s="110"/>
      <c r="K50" s="110"/>
      <c r="L50" s="114"/>
      <c r="M50" s="114"/>
      <c r="N50" s="114"/>
      <c r="O50" s="114"/>
      <c r="P50" s="114"/>
      <c r="Q50" s="114"/>
    </row>
    <row r="51" spans="1:17" s="113" customFormat="1" x14ac:dyDescent="0.25">
      <c r="A51" s="110"/>
      <c r="G51" s="110"/>
      <c r="H51" s="110"/>
      <c r="I51" s="110"/>
      <c r="J51" s="110"/>
      <c r="K51" s="110"/>
      <c r="L51" s="114"/>
      <c r="M51" s="114"/>
      <c r="N51" s="114"/>
      <c r="O51" s="114"/>
      <c r="P51" s="114"/>
      <c r="Q51" s="114"/>
    </row>
    <row r="52" spans="1:17" s="113" customFormat="1" x14ac:dyDescent="0.25">
      <c r="A52" s="110"/>
      <c r="G52" s="110"/>
      <c r="H52" s="110"/>
      <c r="I52" s="110"/>
      <c r="J52" s="110"/>
      <c r="K52" s="110"/>
      <c r="L52" s="114"/>
      <c r="M52" s="114"/>
      <c r="N52" s="114"/>
      <c r="O52" s="114"/>
      <c r="P52" s="114"/>
      <c r="Q52" s="114"/>
    </row>
    <row r="53" spans="1:17" s="113" customFormat="1" x14ac:dyDescent="0.25">
      <c r="A53" s="110"/>
      <c r="G53" s="110"/>
      <c r="H53" s="110"/>
      <c r="I53" s="110"/>
      <c r="J53" s="110"/>
      <c r="K53" s="110"/>
      <c r="L53" s="114"/>
      <c r="M53" s="114"/>
      <c r="N53" s="114"/>
      <c r="O53" s="114"/>
      <c r="P53" s="114"/>
      <c r="Q53" s="114"/>
    </row>
  </sheetData>
  <sheetProtection algorithmName="SHA-512" hashValue="RSmw9CN9M2IKVaqh3Dw/S8gyeIacbPmPx3tQD8bn3m/ke/DRHdfMJGM5toIZq2onkjKwO7rkfup3TzM/d7ARgw==" saltValue="zNpXm5Cxen6vlsDnOKAW/A==" spinCount="100000" sheet="1" objects="1" scenarios="1"/>
  <protectedRanges>
    <protectedRange sqref="K7:K39" name="ช่วง1"/>
  </protectedRanges>
  <mergeCells count="9">
    <mergeCell ref="K3:K6"/>
    <mergeCell ref="A3:A6"/>
    <mergeCell ref="B3:B6"/>
    <mergeCell ref="C3:E6"/>
    <mergeCell ref="G3:G6"/>
    <mergeCell ref="H3:J4"/>
    <mergeCell ref="H5:H6"/>
    <mergeCell ref="I5:I6"/>
    <mergeCell ref="J5:J6"/>
  </mergeCell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9D4E-B267-4574-BBE9-D7271020E771}">
  <sheetPr>
    <tabColor theme="9" tint="0.39997558519241921"/>
  </sheetPr>
  <dimension ref="A1:Q52"/>
  <sheetViews>
    <sheetView topLeftCell="A28" zoomScaleNormal="100" workbookViewId="0">
      <selection activeCell="X13" sqref="X13"/>
    </sheetView>
  </sheetViews>
  <sheetFormatPr defaultRowHeight="24.6" x14ac:dyDescent="0.7"/>
  <cols>
    <col min="1" max="1" width="9.09765625" style="116" customWidth="1"/>
    <col min="2" max="2" width="7.3984375" style="111" customWidth="1"/>
    <col min="3" max="3" width="5.796875" style="111" customWidth="1"/>
    <col min="4" max="4" width="8.796875" style="111"/>
    <col min="5" max="5" width="8.796875" style="111" customWidth="1"/>
    <col min="6" max="6" width="10.19921875" style="111" customWidth="1"/>
    <col min="7" max="7" width="9" style="110" customWidth="1"/>
    <col min="8" max="9" width="5.69921875" style="110" customWidth="1"/>
    <col min="10" max="10" width="6.19921875" style="110" customWidth="1"/>
    <col min="11" max="11" width="9" style="110" customWidth="1"/>
    <col min="12" max="17" width="8.796875" style="112"/>
    <col min="18" max="16384" width="8.796875" style="111"/>
  </cols>
  <sheetData>
    <row r="1" spans="1:17" x14ac:dyDescent="0.7">
      <c r="A1" s="100" t="s">
        <v>208</v>
      </c>
      <c r="B1" s="77"/>
      <c r="C1" s="77"/>
      <c r="D1" s="77"/>
      <c r="E1" s="77"/>
      <c r="F1" s="102">
        <f>ข้อมูลพื้นฐาน!B8</f>
        <v>0</v>
      </c>
      <c r="G1" s="85"/>
      <c r="H1" s="77"/>
      <c r="I1" s="77"/>
      <c r="J1" s="80" t="s">
        <v>100</v>
      </c>
      <c r="K1" s="85">
        <f>ข้อมูลพื้นฐาน!B9</f>
        <v>0</v>
      </c>
    </row>
    <row r="2" spans="1:17" x14ac:dyDescent="0.7">
      <c r="A2" s="101" t="s">
        <v>104</v>
      </c>
      <c r="B2" s="77">
        <f>ข้อมูลพื้นฐาน!B11</f>
        <v>0</v>
      </c>
      <c r="C2" s="77"/>
      <c r="D2" s="77"/>
      <c r="E2" s="77"/>
      <c r="F2" s="80" t="s">
        <v>8</v>
      </c>
      <c r="G2" s="85">
        <f>ข้อมูลพื้นฐาน!B10</f>
        <v>0</v>
      </c>
      <c r="H2" s="85"/>
      <c r="I2" s="80" t="s">
        <v>105</v>
      </c>
      <c r="J2" s="85"/>
      <c r="K2" s="85">
        <f>ข้อมูลพื้นฐาน!B14</f>
        <v>0</v>
      </c>
    </row>
    <row r="3" spans="1:17" ht="28.8" customHeight="1" x14ac:dyDescent="0.7">
      <c r="A3" s="135" t="s">
        <v>207</v>
      </c>
      <c r="B3" s="231" t="s">
        <v>206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1:17" ht="49.95" customHeight="1" x14ac:dyDescent="0.7">
      <c r="A4" s="154">
        <v>1</v>
      </c>
      <c r="B4" s="247"/>
      <c r="C4" s="248"/>
      <c r="D4" s="248"/>
      <c r="E4" s="248"/>
      <c r="F4" s="248"/>
      <c r="G4" s="248"/>
      <c r="H4" s="248"/>
      <c r="I4" s="248"/>
      <c r="J4" s="248"/>
      <c r="K4" s="249"/>
    </row>
    <row r="5" spans="1:17" ht="49.95" customHeight="1" x14ac:dyDescent="0.7">
      <c r="A5" s="154">
        <v>2</v>
      </c>
      <c r="B5" s="247"/>
      <c r="C5" s="248"/>
      <c r="D5" s="248"/>
      <c r="E5" s="248"/>
      <c r="F5" s="248"/>
      <c r="G5" s="248"/>
      <c r="H5" s="248"/>
      <c r="I5" s="248"/>
      <c r="J5" s="248"/>
      <c r="K5" s="249"/>
    </row>
    <row r="6" spans="1:17" ht="49.95" customHeight="1" x14ac:dyDescent="0.7">
      <c r="A6" s="154">
        <v>3</v>
      </c>
      <c r="B6" s="242"/>
      <c r="C6" s="243"/>
      <c r="D6" s="243"/>
      <c r="E6" s="243"/>
      <c r="F6" s="243"/>
      <c r="G6" s="243"/>
      <c r="H6" s="243"/>
      <c r="I6" s="243"/>
      <c r="J6" s="243"/>
      <c r="K6" s="244"/>
    </row>
    <row r="7" spans="1:17" s="113" customFormat="1" ht="49.95" customHeight="1" x14ac:dyDescent="0.7">
      <c r="A7" s="154">
        <v>4</v>
      </c>
      <c r="B7" s="242"/>
      <c r="C7" s="243"/>
      <c r="D7" s="243"/>
      <c r="E7" s="243"/>
      <c r="F7" s="243"/>
      <c r="G7" s="243"/>
      <c r="H7" s="243"/>
      <c r="I7" s="243"/>
      <c r="J7" s="243"/>
      <c r="K7" s="244"/>
      <c r="L7" s="114"/>
      <c r="M7" s="114"/>
      <c r="N7" s="114"/>
      <c r="O7" s="114"/>
      <c r="P7" s="114"/>
      <c r="Q7" s="114"/>
    </row>
    <row r="8" spans="1:17" s="113" customFormat="1" ht="49.95" customHeight="1" x14ac:dyDescent="0.7">
      <c r="A8" s="154">
        <v>5</v>
      </c>
      <c r="B8" s="242"/>
      <c r="C8" s="243"/>
      <c r="D8" s="243"/>
      <c r="E8" s="243"/>
      <c r="F8" s="243"/>
      <c r="G8" s="243"/>
      <c r="H8" s="243"/>
      <c r="I8" s="243"/>
      <c r="J8" s="243"/>
      <c r="K8" s="244"/>
      <c r="L8" s="114"/>
      <c r="M8" s="114"/>
      <c r="N8" s="114"/>
      <c r="O8" s="114"/>
      <c r="P8" s="114"/>
      <c r="Q8" s="114"/>
    </row>
    <row r="9" spans="1:17" s="113" customFormat="1" ht="49.95" customHeight="1" x14ac:dyDescent="0.7">
      <c r="A9" s="154">
        <v>6</v>
      </c>
      <c r="B9" s="242"/>
      <c r="C9" s="243"/>
      <c r="D9" s="243"/>
      <c r="E9" s="243"/>
      <c r="F9" s="243"/>
      <c r="G9" s="243"/>
      <c r="H9" s="243"/>
      <c r="I9" s="243"/>
      <c r="J9" s="243"/>
      <c r="K9" s="244"/>
      <c r="L9" s="114"/>
      <c r="M9" s="114"/>
      <c r="N9" s="114"/>
      <c r="O9" s="114"/>
      <c r="P9" s="114"/>
      <c r="Q9" s="114"/>
    </row>
    <row r="10" spans="1:17" s="113" customFormat="1" ht="49.95" customHeight="1" x14ac:dyDescent="0.7">
      <c r="A10" s="154">
        <v>7</v>
      </c>
      <c r="B10" s="242"/>
      <c r="C10" s="243"/>
      <c r="D10" s="243"/>
      <c r="E10" s="243"/>
      <c r="F10" s="243"/>
      <c r="G10" s="243"/>
      <c r="H10" s="243"/>
      <c r="I10" s="243"/>
      <c r="J10" s="243"/>
      <c r="K10" s="244"/>
      <c r="L10" s="114"/>
      <c r="M10" s="114"/>
      <c r="N10" s="114"/>
      <c r="O10" s="114"/>
      <c r="P10" s="114"/>
      <c r="Q10" s="114"/>
    </row>
    <row r="11" spans="1:17" s="113" customFormat="1" ht="49.95" customHeight="1" x14ac:dyDescent="0.7">
      <c r="A11" s="154">
        <v>8</v>
      </c>
      <c r="B11" s="242"/>
      <c r="C11" s="243"/>
      <c r="D11" s="243"/>
      <c r="E11" s="243"/>
      <c r="F11" s="243"/>
      <c r="G11" s="243"/>
      <c r="H11" s="243"/>
      <c r="I11" s="243"/>
      <c r="J11" s="243"/>
      <c r="K11" s="244"/>
      <c r="L11" s="114"/>
      <c r="M11" s="114"/>
      <c r="N11" s="114"/>
      <c r="O11" s="114"/>
      <c r="P11" s="114"/>
      <c r="Q11" s="114"/>
    </row>
    <row r="12" spans="1:17" s="113" customFormat="1" ht="49.95" customHeight="1" x14ac:dyDescent="0.7">
      <c r="A12" s="154">
        <v>9</v>
      </c>
      <c r="B12" s="242"/>
      <c r="C12" s="243"/>
      <c r="D12" s="243"/>
      <c r="E12" s="243"/>
      <c r="F12" s="243"/>
      <c r="G12" s="243"/>
      <c r="H12" s="243"/>
      <c r="I12" s="243"/>
      <c r="J12" s="243"/>
      <c r="K12" s="244"/>
      <c r="L12" s="114"/>
      <c r="M12" s="114"/>
      <c r="N12" s="114"/>
      <c r="O12" s="114"/>
      <c r="P12" s="114"/>
      <c r="Q12" s="114"/>
    </row>
    <row r="13" spans="1:17" s="113" customFormat="1" ht="49.95" customHeight="1" x14ac:dyDescent="0.7">
      <c r="A13" s="154">
        <v>10</v>
      </c>
      <c r="B13" s="242"/>
      <c r="C13" s="243"/>
      <c r="D13" s="243"/>
      <c r="E13" s="243"/>
      <c r="F13" s="243"/>
      <c r="G13" s="243"/>
      <c r="H13" s="243"/>
      <c r="I13" s="243"/>
      <c r="J13" s="243"/>
      <c r="K13" s="244"/>
      <c r="L13" s="114"/>
      <c r="M13" s="114"/>
      <c r="N13" s="114"/>
      <c r="O13" s="114"/>
      <c r="P13" s="114"/>
      <c r="Q13" s="114"/>
    </row>
    <row r="14" spans="1:17" s="113" customFormat="1" ht="49.95" customHeight="1" x14ac:dyDescent="0.7">
      <c r="A14" s="154">
        <v>11</v>
      </c>
      <c r="B14" s="242"/>
      <c r="C14" s="243"/>
      <c r="D14" s="243"/>
      <c r="E14" s="243"/>
      <c r="F14" s="243"/>
      <c r="G14" s="243"/>
      <c r="H14" s="243"/>
      <c r="I14" s="243"/>
      <c r="J14" s="243"/>
      <c r="K14" s="244"/>
      <c r="L14" s="114"/>
      <c r="M14" s="114"/>
      <c r="N14" s="114"/>
      <c r="O14" s="114"/>
      <c r="P14" s="114"/>
      <c r="Q14" s="114"/>
    </row>
    <row r="15" spans="1:17" s="113" customFormat="1" ht="49.95" customHeight="1" x14ac:dyDescent="0.7">
      <c r="A15" s="154">
        <v>12</v>
      </c>
      <c r="B15" s="242"/>
      <c r="C15" s="243"/>
      <c r="D15" s="243"/>
      <c r="E15" s="243"/>
      <c r="F15" s="243"/>
      <c r="G15" s="243"/>
      <c r="H15" s="243"/>
      <c r="I15" s="243"/>
      <c r="J15" s="243"/>
      <c r="K15" s="244"/>
      <c r="L15" s="114"/>
      <c r="M15" s="114"/>
      <c r="N15" s="114"/>
      <c r="O15" s="114"/>
      <c r="P15" s="114"/>
      <c r="Q15" s="114"/>
    </row>
    <row r="16" spans="1:17" s="113" customFormat="1" ht="49.95" customHeight="1" x14ac:dyDescent="0.7">
      <c r="A16" s="154">
        <v>13</v>
      </c>
      <c r="B16" s="242"/>
      <c r="C16" s="243"/>
      <c r="D16" s="243"/>
      <c r="E16" s="243"/>
      <c r="F16" s="243"/>
      <c r="G16" s="243"/>
      <c r="H16" s="243"/>
      <c r="I16" s="243"/>
      <c r="J16" s="243"/>
      <c r="K16" s="244"/>
      <c r="L16" s="114"/>
      <c r="M16" s="114"/>
      <c r="N16" s="114"/>
      <c r="O16" s="114"/>
      <c r="P16" s="114"/>
      <c r="Q16" s="114"/>
    </row>
    <row r="17" spans="1:17" s="113" customFormat="1" ht="49.95" customHeight="1" x14ac:dyDescent="0.7">
      <c r="A17" s="154">
        <v>14</v>
      </c>
      <c r="B17" s="242"/>
      <c r="C17" s="243"/>
      <c r="D17" s="243"/>
      <c r="E17" s="243"/>
      <c r="F17" s="243"/>
      <c r="G17" s="243"/>
      <c r="H17" s="243"/>
      <c r="I17" s="243"/>
      <c r="J17" s="243"/>
      <c r="K17" s="244"/>
      <c r="L17" s="114"/>
      <c r="M17" s="114"/>
      <c r="N17" s="114"/>
      <c r="O17" s="114"/>
      <c r="P17" s="114"/>
      <c r="Q17" s="114"/>
    </row>
    <row r="18" spans="1:17" s="113" customFormat="1" ht="49.95" customHeight="1" x14ac:dyDescent="0.7">
      <c r="A18" s="154">
        <v>15</v>
      </c>
      <c r="B18" s="242"/>
      <c r="C18" s="243"/>
      <c r="D18" s="243"/>
      <c r="E18" s="243"/>
      <c r="F18" s="243"/>
      <c r="G18" s="243"/>
      <c r="H18" s="243"/>
      <c r="I18" s="243"/>
      <c r="J18" s="243"/>
      <c r="K18" s="244"/>
      <c r="L18" s="114"/>
      <c r="M18" s="114"/>
      <c r="N18" s="114"/>
      <c r="O18" s="114"/>
      <c r="P18" s="114"/>
      <c r="Q18" s="114"/>
    </row>
    <row r="19" spans="1:17" s="113" customFormat="1" ht="49.95" customHeight="1" x14ac:dyDescent="0.7">
      <c r="A19" s="154">
        <v>16</v>
      </c>
      <c r="B19" s="242"/>
      <c r="C19" s="243"/>
      <c r="D19" s="243"/>
      <c r="E19" s="243"/>
      <c r="F19" s="243"/>
      <c r="G19" s="243"/>
      <c r="H19" s="243"/>
      <c r="I19" s="243"/>
      <c r="J19" s="243"/>
      <c r="K19" s="244"/>
      <c r="L19" s="114"/>
      <c r="M19" s="114"/>
      <c r="N19" s="114"/>
      <c r="O19" s="114"/>
      <c r="P19" s="114"/>
      <c r="Q19" s="114"/>
    </row>
    <row r="20" spans="1:17" s="113" customFormat="1" ht="49.95" customHeight="1" x14ac:dyDescent="0.7">
      <c r="A20" s="154">
        <v>17</v>
      </c>
      <c r="B20" s="242"/>
      <c r="C20" s="243"/>
      <c r="D20" s="243"/>
      <c r="E20" s="243"/>
      <c r="F20" s="243"/>
      <c r="G20" s="243"/>
      <c r="H20" s="243"/>
      <c r="I20" s="243"/>
      <c r="J20" s="243"/>
      <c r="K20" s="244"/>
      <c r="L20" s="114"/>
      <c r="M20" s="114"/>
      <c r="N20" s="114"/>
      <c r="O20" s="114"/>
      <c r="P20" s="114"/>
      <c r="Q20" s="114"/>
    </row>
    <row r="21" spans="1:17" s="113" customFormat="1" ht="49.95" customHeight="1" x14ac:dyDescent="0.7">
      <c r="A21" s="154">
        <v>18</v>
      </c>
      <c r="B21" s="242"/>
      <c r="C21" s="243"/>
      <c r="D21" s="243"/>
      <c r="E21" s="243"/>
      <c r="F21" s="243"/>
      <c r="G21" s="243"/>
      <c r="H21" s="243"/>
      <c r="I21" s="243"/>
      <c r="J21" s="243"/>
      <c r="K21" s="244"/>
      <c r="L21" s="114"/>
      <c r="M21" s="114"/>
      <c r="N21" s="114"/>
      <c r="O21" s="114"/>
      <c r="P21" s="114"/>
      <c r="Q21" s="114"/>
    </row>
    <row r="22" spans="1:17" s="113" customFormat="1" ht="49.95" customHeight="1" x14ac:dyDescent="0.7">
      <c r="A22" s="154">
        <v>19</v>
      </c>
      <c r="B22" s="242"/>
      <c r="C22" s="243"/>
      <c r="D22" s="243"/>
      <c r="E22" s="243"/>
      <c r="F22" s="243"/>
      <c r="G22" s="243"/>
      <c r="H22" s="243"/>
      <c r="I22" s="243"/>
      <c r="J22" s="243"/>
      <c r="K22" s="244"/>
      <c r="L22" s="114"/>
      <c r="M22" s="114"/>
      <c r="N22" s="114"/>
      <c r="O22" s="114"/>
      <c r="P22" s="114"/>
      <c r="Q22" s="114"/>
    </row>
    <row r="23" spans="1:17" s="113" customFormat="1" ht="49.95" customHeight="1" x14ac:dyDescent="0.7">
      <c r="A23" s="154">
        <v>20</v>
      </c>
      <c r="B23" s="242"/>
      <c r="C23" s="243"/>
      <c r="D23" s="243"/>
      <c r="E23" s="243"/>
      <c r="F23" s="243"/>
      <c r="G23" s="243"/>
      <c r="H23" s="243"/>
      <c r="I23" s="243"/>
      <c r="J23" s="243"/>
      <c r="K23" s="244"/>
      <c r="L23" s="114"/>
      <c r="M23" s="114"/>
      <c r="N23" s="114"/>
      <c r="O23" s="114"/>
      <c r="P23" s="114"/>
      <c r="Q23" s="114"/>
    </row>
    <row r="24" spans="1:17" s="113" customFormat="1" ht="49.95" customHeight="1" x14ac:dyDescent="0.7">
      <c r="A24" s="154">
        <v>21</v>
      </c>
      <c r="B24" s="242"/>
      <c r="C24" s="243"/>
      <c r="D24" s="243"/>
      <c r="E24" s="243"/>
      <c r="F24" s="243"/>
      <c r="G24" s="243"/>
      <c r="H24" s="243"/>
      <c r="I24" s="243"/>
      <c r="J24" s="243"/>
      <c r="K24" s="244"/>
      <c r="L24" s="114"/>
      <c r="M24" s="114"/>
      <c r="N24" s="114"/>
      <c r="O24" s="114"/>
      <c r="P24" s="114"/>
      <c r="Q24" s="114"/>
    </row>
    <row r="25" spans="1:17" s="113" customFormat="1" ht="49.95" customHeight="1" x14ac:dyDescent="0.7">
      <c r="A25" s="154">
        <v>22</v>
      </c>
      <c r="B25" s="242"/>
      <c r="C25" s="243"/>
      <c r="D25" s="243"/>
      <c r="E25" s="243"/>
      <c r="F25" s="243"/>
      <c r="G25" s="243"/>
      <c r="H25" s="243"/>
      <c r="I25" s="243"/>
      <c r="J25" s="243"/>
      <c r="K25" s="244"/>
      <c r="L25" s="114"/>
      <c r="M25" s="114"/>
      <c r="N25" s="114"/>
      <c r="O25" s="114"/>
      <c r="P25" s="114"/>
      <c r="Q25" s="114"/>
    </row>
    <row r="26" spans="1:17" s="113" customFormat="1" ht="49.95" customHeight="1" x14ac:dyDescent="0.7">
      <c r="A26" s="154">
        <v>23</v>
      </c>
      <c r="B26" s="242"/>
      <c r="C26" s="243"/>
      <c r="D26" s="243"/>
      <c r="E26" s="243"/>
      <c r="F26" s="243"/>
      <c r="G26" s="243"/>
      <c r="H26" s="243"/>
      <c r="I26" s="243"/>
      <c r="J26" s="243"/>
      <c r="K26" s="244"/>
      <c r="L26" s="114"/>
      <c r="M26" s="114"/>
      <c r="N26" s="114"/>
      <c r="O26" s="114"/>
      <c r="P26" s="114"/>
      <c r="Q26" s="114"/>
    </row>
    <row r="27" spans="1:17" s="113" customFormat="1" ht="49.95" customHeight="1" x14ac:dyDescent="0.7">
      <c r="A27" s="154">
        <v>24</v>
      </c>
      <c r="B27" s="242"/>
      <c r="C27" s="243"/>
      <c r="D27" s="243"/>
      <c r="E27" s="243"/>
      <c r="F27" s="243"/>
      <c r="G27" s="243"/>
      <c r="H27" s="243"/>
      <c r="I27" s="243"/>
      <c r="J27" s="243"/>
      <c r="K27" s="244"/>
      <c r="L27" s="114"/>
      <c r="M27" s="114"/>
      <c r="N27" s="114"/>
      <c r="O27" s="114"/>
      <c r="P27" s="114"/>
      <c r="Q27" s="114"/>
    </row>
    <row r="28" spans="1:17" s="113" customFormat="1" ht="49.95" customHeight="1" x14ac:dyDescent="0.7">
      <c r="A28" s="154">
        <v>25</v>
      </c>
      <c r="B28" s="242"/>
      <c r="C28" s="243"/>
      <c r="D28" s="243"/>
      <c r="E28" s="243"/>
      <c r="F28" s="243"/>
      <c r="G28" s="243"/>
      <c r="H28" s="243"/>
      <c r="I28" s="243"/>
      <c r="J28" s="243"/>
      <c r="K28" s="244"/>
      <c r="L28" s="114"/>
      <c r="M28" s="114"/>
      <c r="N28" s="114"/>
      <c r="O28" s="114"/>
      <c r="P28" s="114"/>
      <c r="Q28" s="114"/>
    </row>
    <row r="29" spans="1:17" s="113" customFormat="1" ht="49.95" customHeight="1" x14ac:dyDescent="0.7">
      <c r="A29" s="154">
        <v>26</v>
      </c>
      <c r="B29" s="242"/>
      <c r="C29" s="243"/>
      <c r="D29" s="243"/>
      <c r="E29" s="243"/>
      <c r="F29" s="243"/>
      <c r="G29" s="243"/>
      <c r="H29" s="243"/>
      <c r="I29" s="243"/>
      <c r="J29" s="243"/>
      <c r="K29" s="244"/>
      <c r="L29" s="114"/>
      <c r="M29" s="114"/>
      <c r="N29" s="114"/>
      <c r="O29" s="114"/>
      <c r="P29" s="114"/>
      <c r="Q29" s="114"/>
    </row>
    <row r="30" spans="1:17" s="113" customFormat="1" ht="49.95" customHeight="1" x14ac:dyDescent="0.7">
      <c r="A30" s="154">
        <v>27</v>
      </c>
      <c r="B30" s="242"/>
      <c r="C30" s="243"/>
      <c r="D30" s="243"/>
      <c r="E30" s="243"/>
      <c r="F30" s="243"/>
      <c r="G30" s="243"/>
      <c r="H30" s="243"/>
      <c r="I30" s="243"/>
      <c r="J30" s="243"/>
      <c r="K30" s="244"/>
      <c r="L30" s="114"/>
      <c r="M30" s="114"/>
      <c r="N30" s="114"/>
      <c r="O30" s="114"/>
      <c r="P30" s="114"/>
      <c r="Q30" s="114"/>
    </row>
    <row r="31" spans="1:17" s="113" customFormat="1" ht="49.95" customHeight="1" x14ac:dyDescent="0.7">
      <c r="A31" s="154">
        <v>28</v>
      </c>
      <c r="B31" s="242"/>
      <c r="C31" s="243"/>
      <c r="D31" s="243"/>
      <c r="E31" s="243"/>
      <c r="F31" s="243"/>
      <c r="G31" s="243"/>
      <c r="H31" s="243"/>
      <c r="I31" s="243"/>
      <c r="J31" s="243"/>
      <c r="K31" s="244"/>
      <c r="L31" s="114"/>
      <c r="M31" s="114"/>
      <c r="N31" s="114"/>
      <c r="O31" s="114"/>
      <c r="P31" s="114"/>
      <c r="Q31" s="114"/>
    </row>
    <row r="32" spans="1:17" s="113" customFormat="1" ht="49.95" customHeight="1" x14ac:dyDescent="0.7">
      <c r="A32" s="154">
        <v>29</v>
      </c>
      <c r="B32" s="242"/>
      <c r="C32" s="243"/>
      <c r="D32" s="243"/>
      <c r="E32" s="243"/>
      <c r="F32" s="243"/>
      <c r="G32" s="243"/>
      <c r="H32" s="243"/>
      <c r="I32" s="243"/>
      <c r="J32" s="243"/>
      <c r="K32" s="244"/>
      <c r="L32" s="114"/>
      <c r="M32" s="114"/>
      <c r="N32" s="114"/>
      <c r="O32" s="114"/>
      <c r="P32" s="114"/>
      <c r="Q32" s="114"/>
    </row>
    <row r="33" spans="1:17" s="113" customFormat="1" ht="49.95" customHeight="1" x14ac:dyDescent="0.7">
      <c r="A33" s="154">
        <v>30</v>
      </c>
      <c r="B33" s="242"/>
      <c r="C33" s="243"/>
      <c r="D33" s="243"/>
      <c r="E33" s="243"/>
      <c r="F33" s="243"/>
      <c r="G33" s="243"/>
      <c r="H33" s="243"/>
      <c r="I33" s="243"/>
      <c r="J33" s="243"/>
      <c r="K33" s="244"/>
      <c r="L33" s="114" t="str">
        <f>IF(ข้อมูลนักเรียน!A29=""," ")</f>
        <v xml:space="preserve"> </v>
      </c>
      <c r="M33" s="114"/>
      <c r="N33" s="114"/>
      <c r="O33" s="114"/>
      <c r="P33" s="114"/>
      <c r="Q33" s="114"/>
    </row>
    <row r="34" spans="1:17" s="113" customFormat="1" ht="49.95" customHeight="1" x14ac:dyDescent="0.7">
      <c r="A34" s="154">
        <v>31</v>
      </c>
      <c r="B34" s="242"/>
      <c r="C34" s="243"/>
      <c r="D34" s="243"/>
      <c r="E34" s="243"/>
      <c r="F34" s="243"/>
      <c r="G34" s="243"/>
      <c r="H34" s="243"/>
      <c r="I34" s="243"/>
      <c r="J34" s="243"/>
      <c r="K34" s="244"/>
      <c r="L34" s="114"/>
      <c r="M34" s="114"/>
      <c r="N34" s="114"/>
      <c r="O34" s="114"/>
      <c r="P34" s="114"/>
      <c r="Q34" s="114"/>
    </row>
    <row r="35" spans="1:17" s="113" customFormat="1" ht="49.95" customHeight="1" x14ac:dyDescent="0.7">
      <c r="A35" s="154">
        <v>32</v>
      </c>
      <c r="B35" s="242"/>
      <c r="C35" s="243"/>
      <c r="D35" s="243"/>
      <c r="E35" s="243"/>
      <c r="F35" s="243"/>
      <c r="G35" s="243"/>
      <c r="H35" s="243"/>
      <c r="I35" s="243"/>
      <c r="J35" s="243"/>
      <c r="K35" s="244"/>
      <c r="L35" s="114"/>
      <c r="M35" s="114"/>
      <c r="N35" s="114"/>
      <c r="O35" s="114"/>
      <c r="P35" s="114"/>
      <c r="Q35" s="114"/>
    </row>
    <row r="36" spans="1:17" s="113" customFormat="1" ht="49.95" customHeight="1" x14ac:dyDescent="0.7">
      <c r="A36" s="154">
        <v>33</v>
      </c>
      <c r="B36" s="242"/>
      <c r="C36" s="243"/>
      <c r="D36" s="243"/>
      <c r="E36" s="243"/>
      <c r="F36" s="243"/>
      <c r="G36" s="243"/>
      <c r="H36" s="243"/>
      <c r="I36" s="243"/>
      <c r="J36" s="243"/>
      <c r="K36" s="244"/>
      <c r="L36" s="114"/>
      <c r="M36" s="114"/>
      <c r="N36" s="114"/>
      <c r="O36" s="114"/>
      <c r="P36" s="114"/>
      <c r="Q36" s="114"/>
    </row>
    <row r="37" spans="1:17" s="113" customFormat="1" ht="49.95" customHeight="1" x14ac:dyDescent="0.7">
      <c r="A37" s="154">
        <v>34</v>
      </c>
      <c r="B37" s="242"/>
      <c r="C37" s="243"/>
      <c r="D37" s="243"/>
      <c r="E37" s="243"/>
      <c r="F37" s="243"/>
      <c r="G37" s="243"/>
      <c r="H37" s="243"/>
      <c r="I37" s="243"/>
      <c r="J37" s="243"/>
      <c r="K37" s="244"/>
      <c r="L37" s="114"/>
      <c r="M37" s="114"/>
      <c r="N37" s="114"/>
      <c r="O37" s="114"/>
      <c r="P37" s="114"/>
      <c r="Q37" s="114"/>
    </row>
    <row r="38" spans="1:17" s="113" customFormat="1" ht="49.95" customHeight="1" x14ac:dyDescent="0.7">
      <c r="A38" s="154">
        <v>35</v>
      </c>
      <c r="B38" s="242"/>
      <c r="C38" s="243"/>
      <c r="D38" s="243"/>
      <c r="E38" s="243"/>
      <c r="F38" s="243"/>
      <c r="G38" s="243"/>
      <c r="H38" s="243"/>
      <c r="I38" s="243"/>
      <c r="J38" s="243"/>
      <c r="K38" s="244"/>
      <c r="L38" s="114"/>
      <c r="M38" s="114"/>
      <c r="N38" s="114"/>
      <c r="O38" s="114"/>
      <c r="P38" s="114"/>
      <c r="Q38" s="114"/>
    </row>
    <row r="39" spans="1:17" s="113" customFormat="1" ht="49.95" customHeight="1" x14ac:dyDescent="0.7">
      <c r="A39" s="154">
        <v>36</v>
      </c>
      <c r="B39" s="242"/>
      <c r="C39" s="243"/>
      <c r="D39" s="243"/>
      <c r="E39" s="243"/>
      <c r="F39" s="243"/>
      <c r="G39" s="243"/>
      <c r="H39" s="243"/>
      <c r="I39" s="243"/>
      <c r="J39" s="243"/>
      <c r="K39" s="244"/>
      <c r="L39" s="114"/>
      <c r="M39" s="114"/>
      <c r="N39" s="114"/>
      <c r="O39" s="114"/>
      <c r="P39" s="114"/>
      <c r="Q39" s="114"/>
    </row>
    <row r="40" spans="1:17" s="113" customFormat="1" ht="49.95" customHeight="1" x14ac:dyDescent="0.7">
      <c r="A40" s="154">
        <v>37</v>
      </c>
      <c r="B40" s="242"/>
      <c r="C40" s="243"/>
      <c r="D40" s="243"/>
      <c r="E40" s="243"/>
      <c r="F40" s="243"/>
      <c r="G40" s="243"/>
      <c r="H40" s="243"/>
      <c r="I40" s="243"/>
      <c r="J40" s="243"/>
      <c r="K40" s="244"/>
      <c r="L40" s="114"/>
      <c r="M40" s="114"/>
      <c r="N40" s="114"/>
      <c r="O40" s="114"/>
      <c r="P40" s="114"/>
      <c r="Q40" s="114"/>
    </row>
    <row r="41" spans="1:17" s="113" customFormat="1" ht="49.95" customHeight="1" x14ac:dyDescent="0.7">
      <c r="A41" s="154">
        <v>38</v>
      </c>
      <c r="B41" s="242"/>
      <c r="C41" s="243"/>
      <c r="D41" s="243"/>
      <c r="E41" s="243"/>
      <c r="F41" s="243"/>
      <c r="G41" s="243"/>
      <c r="H41" s="243"/>
      <c r="I41" s="243"/>
      <c r="J41" s="243"/>
      <c r="K41" s="244"/>
      <c r="L41" s="114"/>
      <c r="M41" s="114"/>
      <c r="N41" s="114"/>
      <c r="O41" s="114"/>
      <c r="P41" s="114"/>
      <c r="Q41" s="114"/>
    </row>
    <row r="42" spans="1:17" s="113" customFormat="1" ht="49.95" customHeight="1" x14ac:dyDescent="0.7">
      <c r="A42" s="154">
        <v>39</v>
      </c>
      <c r="B42" s="242"/>
      <c r="C42" s="243"/>
      <c r="D42" s="243"/>
      <c r="E42" s="243"/>
      <c r="F42" s="243"/>
      <c r="G42" s="243"/>
      <c r="H42" s="243"/>
      <c r="I42" s="243"/>
      <c r="J42" s="243"/>
      <c r="K42" s="244"/>
      <c r="L42" s="114"/>
      <c r="M42" s="114"/>
      <c r="N42" s="114"/>
      <c r="O42" s="114"/>
      <c r="P42" s="114"/>
      <c r="Q42" s="114"/>
    </row>
    <row r="43" spans="1:17" s="113" customFormat="1" ht="49.95" customHeight="1" x14ac:dyDescent="0.7">
      <c r="A43" s="154">
        <v>40</v>
      </c>
      <c r="B43" s="242"/>
      <c r="C43" s="243"/>
      <c r="D43" s="243"/>
      <c r="E43" s="243"/>
      <c r="F43" s="243"/>
      <c r="G43" s="243"/>
      <c r="H43" s="243"/>
      <c r="I43" s="243"/>
      <c r="J43" s="243"/>
      <c r="K43" s="244"/>
      <c r="L43" s="114"/>
      <c r="M43" s="114"/>
      <c r="N43" s="114"/>
      <c r="O43" s="114"/>
      <c r="P43" s="114"/>
      <c r="Q43" s="114"/>
    </row>
    <row r="44" spans="1:17" s="113" customFormat="1" ht="49.95" customHeight="1" x14ac:dyDescent="0.7">
      <c r="A44" s="154">
        <v>41</v>
      </c>
      <c r="B44" s="242"/>
      <c r="C44" s="243"/>
      <c r="D44" s="243"/>
      <c r="E44" s="243"/>
      <c r="F44" s="243"/>
      <c r="G44" s="243"/>
      <c r="H44" s="243"/>
      <c r="I44" s="243"/>
      <c r="J44" s="243"/>
      <c r="K44" s="244"/>
      <c r="L44" s="114"/>
      <c r="M44" s="114"/>
      <c r="N44" s="114"/>
      <c r="O44" s="114"/>
      <c r="P44" s="114"/>
      <c r="Q44" s="114"/>
    </row>
    <row r="45" spans="1:17" s="113" customFormat="1" x14ac:dyDescent="0.25">
      <c r="A45" s="110"/>
      <c r="G45" s="110"/>
      <c r="H45" s="110"/>
      <c r="I45" s="110"/>
      <c r="J45" s="110"/>
      <c r="K45" s="110"/>
      <c r="L45" s="114"/>
      <c r="M45" s="114"/>
      <c r="N45" s="114"/>
      <c r="O45" s="114"/>
      <c r="P45" s="114"/>
      <c r="Q45" s="114"/>
    </row>
    <row r="46" spans="1:17" s="113" customFormat="1" x14ac:dyDescent="0.25">
      <c r="A46" s="110"/>
      <c r="G46" s="110"/>
      <c r="H46" s="110"/>
      <c r="I46" s="110"/>
      <c r="J46" s="110"/>
      <c r="K46" s="110"/>
      <c r="L46" s="114"/>
      <c r="M46" s="114"/>
      <c r="N46" s="114"/>
      <c r="O46" s="114"/>
      <c r="P46" s="114"/>
      <c r="Q46" s="114"/>
    </row>
    <row r="47" spans="1:17" s="113" customFormat="1" x14ac:dyDescent="0.25">
      <c r="A47" s="110"/>
      <c r="G47" s="110"/>
      <c r="H47" s="110"/>
      <c r="I47" s="110"/>
      <c r="J47" s="110"/>
      <c r="K47" s="110"/>
      <c r="L47" s="114"/>
      <c r="M47" s="114"/>
      <c r="N47" s="114"/>
      <c r="O47" s="114"/>
      <c r="P47" s="114"/>
      <c r="Q47" s="114"/>
    </row>
    <row r="48" spans="1:17" s="113" customFormat="1" x14ac:dyDescent="0.25">
      <c r="A48" s="110"/>
      <c r="G48" s="110"/>
      <c r="H48" s="110"/>
      <c r="I48" s="110"/>
      <c r="J48" s="110"/>
      <c r="K48" s="110"/>
      <c r="L48" s="114"/>
      <c r="M48" s="114"/>
      <c r="N48" s="114"/>
      <c r="O48" s="114"/>
      <c r="P48" s="114"/>
      <c r="Q48" s="114"/>
    </row>
    <row r="49" spans="1:17" s="113" customFormat="1" x14ac:dyDescent="0.25">
      <c r="A49" s="110"/>
      <c r="G49" s="110"/>
      <c r="H49" s="110"/>
      <c r="I49" s="110"/>
      <c r="J49" s="110"/>
      <c r="K49" s="110"/>
      <c r="L49" s="114"/>
      <c r="M49" s="114"/>
      <c r="N49" s="114"/>
      <c r="O49" s="114"/>
      <c r="P49" s="114"/>
      <c r="Q49" s="114"/>
    </row>
    <row r="50" spans="1:17" s="113" customFormat="1" x14ac:dyDescent="0.25">
      <c r="A50" s="110"/>
      <c r="G50" s="110"/>
      <c r="H50" s="110"/>
      <c r="I50" s="110"/>
      <c r="J50" s="110"/>
      <c r="K50" s="110"/>
      <c r="L50" s="114"/>
      <c r="M50" s="114"/>
      <c r="N50" s="114"/>
      <c r="O50" s="114"/>
      <c r="P50" s="114"/>
      <c r="Q50" s="114"/>
    </row>
    <row r="51" spans="1:17" s="113" customFormat="1" x14ac:dyDescent="0.25">
      <c r="A51" s="110"/>
      <c r="G51" s="110"/>
      <c r="H51" s="110"/>
      <c r="I51" s="110"/>
      <c r="J51" s="110"/>
      <c r="K51" s="110"/>
      <c r="L51" s="114"/>
      <c r="M51" s="114"/>
      <c r="N51" s="114"/>
      <c r="O51" s="114"/>
      <c r="P51" s="114"/>
      <c r="Q51" s="114"/>
    </row>
    <row r="52" spans="1:17" s="113" customFormat="1" x14ac:dyDescent="0.25">
      <c r="A52" s="110"/>
      <c r="G52" s="110"/>
      <c r="H52" s="110"/>
      <c r="I52" s="110"/>
      <c r="J52" s="110"/>
      <c r="K52" s="110"/>
      <c r="L52" s="114"/>
      <c r="M52" s="114"/>
      <c r="N52" s="114"/>
      <c r="O52" s="114"/>
      <c r="P52" s="114"/>
      <c r="Q52" s="114"/>
    </row>
  </sheetData>
  <sheetProtection algorithmName="SHA-512" hashValue="Y/bIvbkNLqXGdYrd8bvXficn9f5khYnSc0s8Co8HyyI76UAmIr0KujuG017t6ey+mLl2v/XNoQiWxwPhTwpwEg==" saltValue="VGHisQrt2L35wV5EoPRugQ==" spinCount="100000" sheet="1" objects="1" scenarios="1"/>
  <protectedRanges>
    <protectedRange sqref="A3:K44" name="ช่วง2"/>
  </protectedRanges>
  <mergeCells count="42">
    <mergeCell ref="B38:K38"/>
    <mergeCell ref="B39:K39"/>
    <mergeCell ref="B32:K32"/>
    <mergeCell ref="B33:K33"/>
    <mergeCell ref="B34:K34"/>
    <mergeCell ref="B35:K35"/>
    <mergeCell ref="B36:K36"/>
    <mergeCell ref="B37:K37"/>
    <mergeCell ref="B31:K31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3:K3"/>
    <mergeCell ref="B4:K4"/>
    <mergeCell ref="B5:K5"/>
    <mergeCell ref="B6:K6"/>
    <mergeCell ref="B7:K7"/>
    <mergeCell ref="B40:K40"/>
    <mergeCell ref="B41:K41"/>
    <mergeCell ref="B42:K42"/>
    <mergeCell ref="B43:K43"/>
    <mergeCell ref="B44:K44"/>
  </mergeCells>
  <pageMargins left="0.70866141732283472" right="0.27559055118110237" top="0.43307086614173229" bottom="0.3937007874015748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11F3-C40C-4F9E-9435-495439B4B1B5}">
  <sheetPr>
    <tabColor theme="9" tint="0.39997558519241921"/>
  </sheetPr>
  <dimension ref="A1:AJ52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20" width="3.69921875" style="110" customWidth="1"/>
    <col min="21" max="21" width="4.19921875" style="110" customWidth="1"/>
    <col min="22" max="24" width="5.69921875" style="112" customWidth="1"/>
    <col min="25" max="25" width="5.8984375" style="112" customWidth="1"/>
    <col min="26" max="26" width="5.09765625" style="112" customWidth="1"/>
    <col min="27" max="27" width="5.5" style="112" customWidth="1"/>
    <col min="28" max="28" width="5.69921875" style="112" customWidth="1"/>
    <col min="29" max="29" width="6.296875" style="112" customWidth="1"/>
    <col min="30" max="30" width="6.59765625" style="112" customWidth="1"/>
    <col min="31" max="31" width="6.5" style="112" customWidth="1"/>
    <col min="32" max="36" width="8.796875" style="112"/>
    <col min="37" max="16384" width="8.796875" style="111"/>
  </cols>
  <sheetData>
    <row r="1" spans="1:36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85"/>
    </row>
    <row r="3" spans="1:36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6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36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AA5" s="159"/>
      <c r="AB5" s="159"/>
      <c r="AC5" s="159"/>
      <c r="AD5" s="159"/>
      <c r="AE5" s="159"/>
    </row>
    <row r="6" spans="1:36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3678</v>
      </c>
      <c r="C6" s="105" t="str">
        <f>ข้อมูลนักเรียน!C2</f>
        <v>นาย</v>
      </c>
      <c r="D6" s="106" t="str">
        <f>ข้อมูลนักเรียน!D2</f>
        <v>กฤษดา</v>
      </c>
      <c r="E6" s="106" t="str">
        <f>ข้อมูลนักเรียน!E2</f>
        <v>ตาดี</v>
      </c>
      <c r="F6" s="12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36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3782</v>
      </c>
      <c r="C7" s="105" t="str">
        <f>ข้อมูลนักเรียน!C3</f>
        <v>นาย</v>
      </c>
      <c r="D7" s="106" t="str">
        <f>ข้อมูลนักเรียน!D3</f>
        <v>อนุรักษ์</v>
      </c>
      <c r="E7" s="106" t="str">
        <f>ข้อมูลนักเรียน!E3</f>
        <v>ทองสุข</v>
      </c>
      <c r="F7" s="123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</row>
    <row r="8" spans="1:36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4004</v>
      </c>
      <c r="C8" s="105" t="str">
        <f>ข้อมูลนักเรียน!C4</f>
        <v>นาย</v>
      </c>
      <c r="D8" s="106" t="str">
        <f>ข้อมูลนักเรียน!D4</f>
        <v>ฉันทโสภณ</v>
      </c>
      <c r="E8" s="106" t="str">
        <f>ข้อมูลนักเรียน!E4</f>
        <v>ปานเสน</v>
      </c>
      <c r="F8" s="123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</row>
    <row r="9" spans="1:36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4005</v>
      </c>
      <c r="C9" s="105" t="str">
        <f>ข้อมูลนักเรียน!C5</f>
        <v>นาย</v>
      </c>
      <c r="D9" s="106" t="str">
        <f>ข้อมูลนักเรียน!D5</f>
        <v>ฉันทโสภี</v>
      </c>
      <c r="E9" s="106" t="str">
        <f>ข้อมูลนักเรียน!E5</f>
        <v>ปานเสน</v>
      </c>
      <c r="F9" s="123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</row>
    <row r="10" spans="1:36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4008</v>
      </c>
      <c r="C10" s="105" t="str">
        <f>ข้อมูลนักเรียน!C6</f>
        <v>นาย</v>
      </c>
      <c r="D10" s="106" t="str">
        <f>ข้อมูลนักเรียน!D6</f>
        <v>ธนดล</v>
      </c>
      <c r="E10" s="106" t="str">
        <f>ข้อมูลนักเรียน!E6</f>
        <v>อุทัยวัฒน์</v>
      </c>
      <c r="F10" s="123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</row>
    <row r="11" spans="1:36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4009</v>
      </c>
      <c r="C11" s="105" t="str">
        <f>ข้อมูลนักเรียน!C7</f>
        <v>นาย</v>
      </c>
      <c r="D11" s="106" t="str">
        <f>ข้อมูลนักเรียน!D7</f>
        <v>ธนภูมิ</v>
      </c>
      <c r="E11" s="106" t="str">
        <f>ข้อมูลนักเรียน!E7</f>
        <v>อินแนน</v>
      </c>
      <c r="F11" s="123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</row>
    <row r="12" spans="1:36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4010</v>
      </c>
      <c r="C12" s="105" t="str">
        <f>ข้อมูลนักเรียน!C8</f>
        <v>นาย</v>
      </c>
      <c r="D12" s="106" t="str">
        <f>ข้อมูลนักเรียน!D8</f>
        <v>ธีรพันธ์</v>
      </c>
      <c r="E12" s="106" t="str">
        <f>ข้อมูลนักเรียน!E8</f>
        <v>พิมพ์ดี</v>
      </c>
      <c r="F12" s="123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</row>
    <row r="13" spans="1:36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4013</v>
      </c>
      <c r="C13" s="105" t="str">
        <f>ข้อมูลนักเรียน!C9</f>
        <v>นาย</v>
      </c>
      <c r="D13" s="106" t="str">
        <f>ข้อมูลนักเรียน!D9</f>
        <v>สายนที</v>
      </c>
      <c r="E13" s="106" t="str">
        <f>ข้อมูลนักเรียน!E9</f>
        <v>แสงสุข</v>
      </c>
      <c r="F13" s="123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</row>
    <row r="14" spans="1:36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4017</v>
      </c>
      <c r="C14" s="105" t="str">
        <f>ข้อมูลนักเรียน!C10</f>
        <v>นาย</v>
      </c>
      <c r="D14" s="106" t="str">
        <f>ข้อมูลนักเรียน!D10</f>
        <v>อำนาจ</v>
      </c>
      <c r="E14" s="106" t="str">
        <f>ข้อมูลนักเรียน!E10</f>
        <v>แซ่ลิ้ม</v>
      </c>
      <c r="F14" s="123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</row>
    <row r="15" spans="1:36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4027</v>
      </c>
      <c r="C15" s="105" t="str">
        <f>ข้อมูลนักเรียน!C11</f>
        <v>นาย</v>
      </c>
      <c r="D15" s="106" t="str">
        <f>ข้อมูลนักเรียน!D11</f>
        <v>พงษ์พัฒน์</v>
      </c>
      <c r="E15" s="106" t="str">
        <f>ข้อมูลนักเรียน!E11</f>
        <v>เดชะรัตนางกูร</v>
      </c>
      <c r="F15" s="123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</row>
    <row r="16" spans="1:36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4097</v>
      </c>
      <c r="C16" s="105" t="str">
        <f>ข้อมูลนักเรียน!C12</f>
        <v>นาย</v>
      </c>
      <c r="D16" s="106" t="str">
        <f>ข้อมูลนักเรียน!D12</f>
        <v>เสฎฐวุฒิ</v>
      </c>
      <c r="E16" s="106" t="str">
        <f>ข้อมูลนักเรียน!E12</f>
        <v>ยศศิริ</v>
      </c>
      <c r="F16" s="123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</row>
    <row r="17" spans="1:36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4111</v>
      </c>
      <c r="C17" s="105" t="str">
        <f>ข้อมูลนักเรียน!C13</f>
        <v>นาย</v>
      </c>
      <c r="D17" s="106" t="str">
        <f>ข้อมูลนักเรียน!D13</f>
        <v>เอกมงคล</v>
      </c>
      <c r="E17" s="106" t="str">
        <f>ข้อมูลนักเรียน!E13</f>
        <v>คำบัง</v>
      </c>
      <c r="F17" s="123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</row>
    <row r="18" spans="1:36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4160</v>
      </c>
      <c r="C18" s="105" t="str">
        <f>ข้อมูลนักเรียน!C14</f>
        <v>นาย</v>
      </c>
      <c r="D18" s="106" t="str">
        <f>ข้อมูลนักเรียน!D14</f>
        <v>ธีรวัฒน์</v>
      </c>
      <c r="E18" s="106" t="str">
        <f>ข้อมูลนักเรียน!E14</f>
        <v>คำน้อย</v>
      </c>
      <c r="F18" s="123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</row>
    <row r="19" spans="1:36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4161</v>
      </c>
      <c r="C19" s="105" t="str">
        <f>ข้อมูลนักเรียน!C15</f>
        <v>นาย</v>
      </c>
      <c r="D19" s="106" t="str">
        <f>ข้อมูลนักเรียน!D15</f>
        <v>ธนวัศ</v>
      </c>
      <c r="E19" s="106" t="str">
        <f>ข้อมูลนักเรียน!E15</f>
        <v>พรหมนิล</v>
      </c>
      <c r="F19" s="123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</row>
    <row r="20" spans="1:36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4164</v>
      </c>
      <c r="C20" s="105" t="str">
        <f>ข้อมูลนักเรียน!C16</f>
        <v>นาย</v>
      </c>
      <c r="D20" s="106" t="str">
        <f>ข้อมูลนักเรียน!D16</f>
        <v>นพรัตน์</v>
      </c>
      <c r="E20" s="106" t="str">
        <f>ข้อมูลนักเรียน!E16</f>
        <v>บางทับ</v>
      </c>
      <c r="F20" s="123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</row>
    <row r="21" spans="1:36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3596</v>
      </c>
      <c r="C21" s="105" t="str">
        <f>ข้อมูลนักเรียน!C17</f>
        <v>น.ส.</v>
      </c>
      <c r="D21" s="106" t="str">
        <f>ข้อมูลนักเรียน!D17</f>
        <v>ธีราภรณ์</v>
      </c>
      <c r="E21" s="106" t="str">
        <f>ข้อมูลนักเรียน!E17</f>
        <v>แสนเหมือน</v>
      </c>
      <c r="F21" s="123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</row>
    <row r="22" spans="1:36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4020</v>
      </c>
      <c r="C22" s="105" t="str">
        <f>ข้อมูลนักเรียน!C18</f>
        <v>น.ส.</v>
      </c>
      <c r="D22" s="106" t="str">
        <f>ข้อมูลนักเรียน!D18</f>
        <v>นันทพร</v>
      </c>
      <c r="E22" s="106" t="str">
        <f>ข้อมูลนักเรียน!E18</f>
        <v>พรหมขัติแก้ว</v>
      </c>
      <c r="F22" s="123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</row>
    <row r="23" spans="1:36" s="113" customFormat="1" ht="18" customHeight="1" x14ac:dyDescent="0.25">
      <c r="A23" s="103">
        <f>ข้อมูลนักเรียน!A19</f>
        <v>18</v>
      </c>
      <c r="B23" s="104">
        <f>ข้อมูลนักเรียน!B19</f>
        <v>4029</v>
      </c>
      <c r="C23" s="105" t="str">
        <f>ข้อมูลนักเรียน!C19</f>
        <v>น.ส.</v>
      </c>
      <c r="D23" s="106" t="str">
        <f>ข้อมูลนักเรียน!D19</f>
        <v>จีรวรรณ</v>
      </c>
      <c r="E23" s="106" t="str">
        <f>ข้อมูลนักเรียน!E19</f>
        <v>เกตุแก้ว</v>
      </c>
      <c r="F23" s="123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</row>
    <row r="24" spans="1:36" s="113" customFormat="1" ht="18" customHeight="1" x14ac:dyDescent="0.25">
      <c r="A24" s="103">
        <f>ข้อมูลนักเรียน!A20</f>
        <v>19</v>
      </c>
      <c r="B24" s="104">
        <f>ข้อมูลนักเรียน!B20</f>
        <v>4031</v>
      </c>
      <c r="C24" s="105" t="str">
        <f>ข้อมูลนักเรียน!C20</f>
        <v>น.ส.</v>
      </c>
      <c r="D24" s="106" t="str">
        <f>ข้อมูลนักเรียน!D20</f>
        <v>กรรณิกา</v>
      </c>
      <c r="E24" s="106" t="str">
        <f>ข้อมูลนักเรียน!E20</f>
        <v>สอบกระโทก</v>
      </c>
      <c r="F24" s="123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</row>
    <row r="25" spans="1:36" s="113" customFormat="1" ht="18" customHeight="1" x14ac:dyDescent="0.25">
      <c r="A25" s="103">
        <f>ข้อมูลนักเรียน!A21</f>
        <v>20</v>
      </c>
      <c r="B25" s="104">
        <f>ข้อมูลนักเรียน!B21</f>
        <v>4162</v>
      </c>
      <c r="C25" s="105" t="str">
        <f>ข้อมูลนักเรียน!C21</f>
        <v>น.ส.</v>
      </c>
      <c r="D25" s="106" t="str">
        <f>ข้อมูลนักเรียน!D21</f>
        <v>จุฑารัตน์</v>
      </c>
      <c r="E25" s="106" t="str">
        <f>ข้อมูลนักเรียน!E21</f>
        <v>วังคีรี</v>
      </c>
      <c r="F25" s="123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</row>
    <row r="26" spans="1:36" s="113" customFormat="1" ht="18" customHeight="1" x14ac:dyDescent="0.25">
      <c r="A26" s="103">
        <f>ข้อมูลนักเรียน!A22</f>
        <v>21</v>
      </c>
      <c r="B26" s="104">
        <f>ข้อมูลนักเรียน!B22</f>
        <v>4163</v>
      </c>
      <c r="C26" s="105" t="str">
        <f>ข้อมูลนักเรียน!C22</f>
        <v>น.ส.</v>
      </c>
      <c r="D26" s="106" t="str">
        <f>ข้อมูลนักเรียน!D22</f>
        <v>ปิยวรรณ</v>
      </c>
      <c r="E26" s="106" t="str">
        <f>ข้อมูลนักเรียน!E22</f>
        <v>ภู่ระแก้ว</v>
      </c>
      <c r="F26" s="123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</row>
    <row r="27" spans="1:36" s="113" customFormat="1" ht="18" customHeight="1" x14ac:dyDescent="0.25">
      <c r="A27" s="103">
        <f>ข้อมูลนักเรียน!A23</f>
        <v>22</v>
      </c>
      <c r="B27" s="104">
        <f>ข้อมูลนักเรียน!B23</f>
        <v>4165</v>
      </c>
      <c r="C27" s="105" t="str">
        <f>ข้อมูลนักเรียน!C23</f>
        <v>น.ส.</v>
      </c>
      <c r="D27" s="106" t="str">
        <f>ข้อมูลนักเรียน!D23</f>
        <v>อริษา</v>
      </c>
      <c r="E27" s="106" t="str">
        <f>ข้อมูลนักเรียน!E23</f>
        <v>คำดก</v>
      </c>
      <c r="F27" s="123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</row>
    <row r="28" spans="1:36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3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</row>
    <row r="29" spans="1:36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3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</row>
    <row r="30" spans="1:36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3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</row>
    <row r="31" spans="1:36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3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</row>
    <row r="32" spans="1:36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3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</row>
    <row r="33" spans="1:36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3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</row>
    <row r="34" spans="1:36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3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</row>
    <row r="35" spans="1:36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3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</row>
    <row r="36" spans="1:36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3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</row>
    <row r="37" spans="1:36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3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</row>
    <row r="38" spans="1:36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3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</row>
    <row r="39" spans="1:36" s="113" customFormat="1" x14ac:dyDescent="0.25">
      <c r="A39" s="110"/>
      <c r="B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</row>
    <row r="40" spans="1:36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</row>
    <row r="41" spans="1:36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</row>
    <row r="42" spans="1:36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</row>
    <row r="43" spans="1:36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</row>
    <row r="44" spans="1:36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</row>
    <row r="45" spans="1:36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</row>
    <row r="46" spans="1:36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</row>
    <row r="47" spans="1:36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</row>
    <row r="48" spans="1:36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</row>
    <row r="49" spans="1:36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</row>
    <row r="50" spans="1:36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</row>
    <row r="51" spans="1:36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</row>
    <row r="52" spans="1:36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</row>
  </sheetData>
  <sheetProtection algorithmName="SHA-512" hashValue="osOwsIPyKeloC9Rp1vVcrgss3hN5ZXpb3S4Ll9KK7riq/UW/6rRAFB21rh+JabPHiQ9WcQeCPd0pqsCT++UPDQ==" saltValue="OaAyrOE0cnAApdwrV1wn4Q==" spinCount="100000" sheet="1" objects="1" scenarios="1"/>
  <protectedRanges>
    <protectedRange sqref="G3:U38" name="ช่วง1"/>
  </protectedRanges>
  <mergeCells count="6">
    <mergeCell ref="B2:E2"/>
    <mergeCell ref="F2:G2"/>
    <mergeCell ref="H2:I2"/>
    <mergeCell ref="A3:A5"/>
    <mergeCell ref="B3:B5"/>
    <mergeCell ref="C3:E5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DB0A-A036-4E2C-BD35-949EF8309245}">
  <sheetPr>
    <tabColor theme="9" tint="0.39997558519241921"/>
  </sheetPr>
  <dimension ref="A1:AE52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20" width="3.69921875" style="110" customWidth="1"/>
    <col min="21" max="21" width="3.796875" style="110" customWidth="1"/>
    <col min="22" max="24" width="5.69921875" style="111" customWidth="1"/>
    <col min="25" max="25" width="5.8984375" style="111" customWidth="1"/>
    <col min="26" max="26" width="5.09765625" style="111" customWidth="1"/>
    <col min="27" max="27" width="5.5" style="111" customWidth="1"/>
    <col min="28" max="28" width="5.69921875" style="111" customWidth="1"/>
    <col min="29" max="29" width="6.296875" style="111" customWidth="1"/>
    <col min="30" max="30" width="6.59765625" style="111" customWidth="1"/>
    <col min="31" max="31" width="6.5" style="111" customWidth="1"/>
    <col min="32" max="16384" width="8.796875" style="111"/>
  </cols>
  <sheetData>
    <row r="1" spans="1:31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85"/>
    </row>
    <row r="2" spans="1:31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85"/>
    </row>
    <row r="3" spans="1:31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1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31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AA5" s="116"/>
      <c r="AB5" s="116"/>
      <c r="AC5" s="116"/>
      <c r="AD5" s="116"/>
      <c r="AE5" s="116"/>
    </row>
    <row r="6" spans="1:31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3678</v>
      </c>
      <c r="C6" s="105" t="str">
        <f>ข้อมูลนักเรียน!C2</f>
        <v>นาย</v>
      </c>
      <c r="D6" s="106" t="str">
        <f>ข้อมูลนักเรียน!D2</f>
        <v>กฤษดา</v>
      </c>
      <c r="E6" s="106" t="str">
        <f>ข้อมูลนักเรียน!E2</f>
        <v>ตาดี</v>
      </c>
      <c r="F6" s="126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</row>
    <row r="7" spans="1:31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3782</v>
      </c>
      <c r="C7" s="105" t="str">
        <f>ข้อมูลนักเรียน!C3</f>
        <v>นาย</v>
      </c>
      <c r="D7" s="106" t="str">
        <f>ข้อมูลนักเรียน!D3</f>
        <v>อนุรักษ์</v>
      </c>
      <c r="E7" s="106" t="str">
        <f>ข้อมูลนักเรียน!E3</f>
        <v>ทองสุข</v>
      </c>
      <c r="F7" s="126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</row>
    <row r="8" spans="1:31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4004</v>
      </c>
      <c r="C8" s="105" t="str">
        <f>ข้อมูลนักเรียน!C4</f>
        <v>นาย</v>
      </c>
      <c r="D8" s="106" t="str">
        <f>ข้อมูลนักเรียน!D4</f>
        <v>ฉันทโสภณ</v>
      </c>
      <c r="E8" s="106" t="str">
        <f>ข้อมูลนักเรียน!E4</f>
        <v>ปานเสน</v>
      </c>
      <c r="F8" s="126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31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4005</v>
      </c>
      <c r="C9" s="105" t="str">
        <f>ข้อมูลนักเรียน!C5</f>
        <v>นาย</v>
      </c>
      <c r="D9" s="106" t="str">
        <f>ข้อมูลนักเรียน!D5</f>
        <v>ฉันทโสภี</v>
      </c>
      <c r="E9" s="106" t="str">
        <f>ข้อมูลนักเรียน!E5</f>
        <v>ปานเสน</v>
      </c>
      <c r="F9" s="126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</row>
    <row r="10" spans="1:31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4008</v>
      </c>
      <c r="C10" s="105" t="str">
        <f>ข้อมูลนักเรียน!C6</f>
        <v>นาย</v>
      </c>
      <c r="D10" s="106" t="str">
        <f>ข้อมูลนักเรียน!D6</f>
        <v>ธนดล</v>
      </c>
      <c r="E10" s="106" t="str">
        <f>ข้อมูลนักเรียน!E6</f>
        <v>อุทัยวัฒน์</v>
      </c>
      <c r="F10" s="126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31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4009</v>
      </c>
      <c r="C11" s="105" t="str">
        <f>ข้อมูลนักเรียน!C7</f>
        <v>นาย</v>
      </c>
      <c r="D11" s="106" t="str">
        <f>ข้อมูลนักเรียน!D7</f>
        <v>ธนภูมิ</v>
      </c>
      <c r="E11" s="106" t="str">
        <f>ข้อมูลนักเรียน!E7</f>
        <v>อินแนน</v>
      </c>
      <c r="F11" s="126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</row>
    <row r="12" spans="1:31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4010</v>
      </c>
      <c r="C12" s="105" t="str">
        <f>ข้อมูลนักเรียน!C8</f>
        <v>นาย</v>
      </c>
      <c r="D12" s="106" t="str">
        <f>ข้อมูลนักเรียน!D8</f>
        <v>ธีรพันธ์</v>
      </c>
      <c r="E12" s="106" t="str">
        <f>ข้อมูลนักเรียน!E8</f>
        <v>พิมพ์ดี</v>
      </c>
      <c r="F12" s="126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1:31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4013</v>
      </c>
      <c r="C13" s="105" t="str">
        <f>ข้อมูลนักเรียน!C9</f>
        <v>นาย</v>
      </c>
      <c r="D13" s="106" t="str">
        <f>ข้อมูลนักเรียน!D9</f>
        <v>สายนที</v>
      </c>
      <c r="E13" s="106" t="str">
        <f>ข้อมูลนักเรียน!E9</f>
        <v>แสงสุข</v>
      </c>
      <c r="F13" s="126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</row>
    <row r="14" spans="1:31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4017</v>
      </c>
      <c r="C14" s="105" t="str">
        <f>ข้อมูลนักเรียน!C10</f>
        <v>นาย</v>
      </c>
      <c r="D14" s="106" t="str">
        <f>ข้อมูลนักเรียน!D10</f>
        <v>อำนาจ</v>
      </c>
      <c r="E14" s="106" t="str">
        <f>ข้อมูลนักเรียน!E10</f>
        <v>แซ่ลิ้ม</v>
      </c>
      <c r="F14" s="126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</row>
    <row r="15" spans="1:31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4027</v>
      </c>
      <c r="C15" s="105" t="str">
        <f>ข้อมูลนักเรียน!C11</f>
        <v>นาย</v>
      </c>
      <c r="D15" s="106" t="str">
        <f>ข้อมูลนักเรียน!D11</f>
        <v>พงษ์พัฒน์</v>
      </c>
      <c r="E15" s="106" t="str">
        <f>ข้อมูลนักเรียน!E11</f>
        <v>เดชะรัตนางกูร</v>
      </c>
      <c r="F15" s="126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</row>
    <row r="16" spans="1:31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4097</v>
      </c>
      <c r="C16" s="105" t="str">
        <f>ข้อมูลนักเรียน!C12</f>
        <v>นาย</v>
      </c>
      <c r="D16" s="106" t="str">
        <f>ข้อมูลนักเรียน!D12</f>
        <v>เสฎฐวุฒิ</v>
      </c>
      <c r="E16" s="106" t="str">
        <f>ข้อมูลนักเรียน!E12</f>
        <v>ยศศิริ</v>
      </c>
      <c r="F16" s="126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</row>
    <row r="17" spans="1:21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4111</v>
      </c>
      <c r="C17" s="105" t="str">
        <f>ข้อมูลนักเรียน!C13</f>
        <v>นาย</v>
      </c>
      <c r="D17" s="106" t="str">
        <f>ข้อมูลนักเรียน!D13</f>
        <v>เอกมงคล</v>
      </c>
      <c r="E17" s="106" t="str">
        <f>ข้อมูลนักเรียน!E13</f>
        <v>คำบัง</v>
      </c>
      <c r="F17" s="126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</row>
    <row r="18" spans="1:21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4160</v>
      </c>
      <c r="C18" s="105" t="str">
        <f>ข้อมูลนักเรียน!C14</f>
        <v>นาย</v>
      </c>
      <c r="D18" s="106" t="str">
        <f>ข้อมูลนักเรียน!D14</f>
        <v>ธีรวัฒน์</v>
      </c>
      <c r="E18" s="106" t="str">
        <f>ข้อมูลนักเรียน!E14</f>
        <v>คำน้อย</v>
      </c>
      <c r="F18" s="126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</row>
    <row r="19" spans="1:21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4161</v>
      </c>
      <c r="C19" s="105" t="str">
        <f>ข้อมูลนักเรียน!C15</f>
        <v>นาย</v>
      </c>
      <c r="D19" s="106" t="str">
        <f>ข้อมูลนักเรียน!D15</f>
        <v>ธนวัศ</v>
      </c>
      <c r="E19" s="106" t="str">
        <f>ข้อมูลนักเรียน!E15</f>
        <v>พรหมนิล</v>
      </c>
      <c r="F19" s="126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</row>
    <row r="20" spans="1:21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4164</v>
      </c>
      <c r="C20" s="105" t="str">
        <f>ข้อมูลนักเรียน!C16</f>
        <v>นาย</v>
      </c>
      <c r="D20" s="106" t="str">
        <f>ข้อมูลนักเรียน!D16</f>
        <v>นพรัตน์</v>
      </c>
      <c r="E20" s="106" t="str">
        <f>ข้อมูลนักเรียน!E16</f>
        <v>บางทับ</v>
      </c>
      <c r="F20" s="126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</row>
    <row r="21" spans="1:21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3596</v>
      </c>
      <c r="C21" s="105" t="str">
        <f>ข้อมูลนักเรียน!C17</f>
        <v>น.ส.</v>
      </c>
      <c r="D21" s="106" t="str">
        <f>ข้อมูลนักเรียน!D17</f>
        <v>ธีราภรณ์</v>
      </c>
      <c r="E21" s="106" t="str">
        <f>ข้อมูลนักเรียน!E17</f>
        <v>แสนเหมือน</v>
      </c>
      <c r="F21" s="126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</row>
    <row r="22" spans="1:21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4020</v>
      </c>
      <c r="C22" s="105" t="str">
        <f>ข้อมูลนักเรียน!C18</f>
        <v>น.ส.</v>
      </c>
      <c r="D22" s="106" t="str">
        <f>ข้อมูลนักเรียน!D18</f>
        <v>นันทพร</v>
      </c>
      <c r="E22" s="106" t="str">
        <f>ข้อมูลนักเรียน!E18</f>
        <v>พรหมขัติแก้ว</v>
      </c>
      <c r="F22" s="126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</row>
    <row r="23" spans="1:21" s="113" customFormat="1" ht="18" customHeight="1" x14ac:dyDescent="0.25">
      <c r="A23" s="103">
        <f>ข้อมูลนักเรียน!A19</f>
        <v>18</v>
      </c>
      <c r="B23" s="104">
        <f>ข้อมูลนักเรียน!B19</f>
        <v>4029</v>
      </c>
      <c r="C23" s="105" t="str">
        <f>ข้อมูลนักเรียน!C19</f>
        <v>น.ส.</v>
      </c>
      <c r="D23" s="106" t="str">
        <f>ข้อมูลนักเรียน!D19</f>
        <v>จีรวรรณ</v>
      </c>
      <c r="E23" s="106" t="str">
        <f>ข้อมูลนักเรียน!E19</f>
        <v>เกตุแก้ว</v>
      </c>
      <c r="F23" s="126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</row>
    <row r="24" spans="1:21" s="113" customFormat="1" ht="18" customHeight="1" x14ac:dyDescent="0.25">
      <c r="A24" s="103">
        <f>ข้อมูลนักเรียน!A20</f>
        <v>19</v>
      </c>
      <c r="B24" s="104">
        <f>ข้อมูลนักเรียน!B20</f>
        <v>4031</v>
      </c>
      <c r="C24" s="105" t="str">
        <f>ข้อมูลนักเรียน!C20</f>
        <v>น.ส.</v>
      </c>
      <c r="D24" s="106" t="str">
        <f>ข้อมูลนักเรียน!D20</f>
        <v>กรรณิกา</v>
      </c>
      <c r="E24" s="106" t="str">
        <f>ข้อมูลนักเรียน!E20</f>
        <v>สอบกระโทก</v>
      </c>
      <c r="F24" s="126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</row>
    <row r="25" spans="1:21" s="113" customFormat="1" ht="18" customHeight="1" x14ac:dyDescent="0.25">
      <c r="A25" s="103">
        <f>ข้อมูลนักเรียน!A21</f>
        <v>20</v>
      </c>
      <c r="B25" s="104">
        <f>ข้อมูลนักเรียน!B21</f>
        <v>4162</v>
      </c>
      <c r="C25" s="105" t="str">
        <f>ข้อมูลนักเรียน!C21</f>
        <v>น.ส.</v>
      </c>
      <c r="D25" s="106" t="str">
        <f>ข้อมูลนักเรียน!D21</f>
        <v>จุฑารัตน์</v>
      </c>
      <c r="E25" s="106" t="str">
        <f>ข้อมูลนักเรียน!E21</f>
        <v>วังคีรี</v>
      </c>
      <c r="F25" s="126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</row>
    <row r="26" spans="1:21" s="113" customFormat="1" ht="18" customHeight="1" x14ac:dyDescent="0.25">
      <c r="A26" s="103">
        <f>ข้อมูลนักเรียน!A22</f>
        <v>21</v>
      </c>
      <c r="B26" s="104">
        <f>ข้อมูลนักเรียน!B22</f>
        <v>4163</v>
      </c>
      <c r="C26" s="105" t="str">
        <f>ข้อมูลนักเรียน!C22</f>
        <v>น.ส.</v>
      </c>
      <c r="D26" s="106" t="str">
        <f>ข้อมูลนักเรียน!D22</f>
        <v>ปิยวรรณ</v>
      </c>
      <c r="E26" s="106" t="str">
        <f>ข้อมูลนักเรียน!E22</f>
        <v>ภู่ระแก้ว</v>
      </c>
      <c r="F26" s="126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</row>
    <row r="27" spans="1:21" s="113" customFormat="1" ht="18" customHeight="1" x14ac:dyDescent="0.25">
      <c r="A27" s="103">
        <f>ข้อมูลนักเรียน!A23</f>
        <v>22</v>
      </c>
      <c r="B27" s="104">
        <f>ข้อมูลนักเรียน!B23</f>
        <v>4165</v>
      </c>
      <c r="C27" s="105" t="str">
        <f>ข้อมูลนักเรียน!C23</f>
        <v>น.ส.</v>
      </c>
      <c r="D27" s="106" t="str">
        <f>ข้อมูลนักเรียน!D23</f>
        <v>อริษา</v>
      </c>
      <c r="E27" s="106" t="str">
        <f>ข้อมูลนักเรียน!E23</f>
        <v>คำดก</v>
      </c>
      <c r="F27" s="126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</row>
    <row r="28" spans="1:21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6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</row>
    <row r="29" spans="1:21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6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</row>
    <row r="30" spans="1:21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6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</row>
    <row r="31" spans="1:21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6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</row>
    <row r="32" spans="1:21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6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</row>
    <row r="33" spans="1:21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6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</row>
    <row r="34" spans="1:21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6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</row>
    <row r="35" spans="1:21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6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</row>
    <row r="36" spans="1:21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6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</row>
    <row r="37" spans="1:21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6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</row>
    <row r="38" spans="1:21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6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</row>
    <row r="39" spans="1:21" s="113" customFormat="1" x14ac:dyDescent="0.25">
      <c r="A39" s="110"/>
      <c r="B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1:21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</row>
    <row r="41" spans="1:21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</row>
    <row r="42" spans="1:21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</row>
    <row r="43" spans="1:21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21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</row>
    <row r="45" spans="1:21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</row>
    <row r="46" spans="1:21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</row>
    <row r="47" spans="1:21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</row>
    <row r="48" spans="1:21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</row>
    <row r="49" spans="1:21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</row>
    <row r="50" spans="1:21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</row>
    <row r="51" spans="1:21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</row>
    <row r="52" spans="1:21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</row>
  </sheetData>
  <sheetProtection algorithmName="SHA-512" hashValue="HSZUcklQwz6T997oLjryJRRVyTSzUDprNaahZAtBKIV1A4VW9+JJDmu1B9dw8PbC1oWhYKeBL3wmSOvTHlQrmA==" saltValue="J34etL2ygt2PdQTMYok/Zw==" spinCount="100000" sheet="1" objects="1" scenarios="1"/>
  <protectedRanges>
    <protectedRange sqref="G6:U38 G3:U4" name="ช่วง1"/>
    <protectedRange sqref="G5:U5" name="ช่วง1_1"/>
  </protectedRanges>
  <mergeCells count="6">
    <mergeCell ref="B2:E2"/>
    <mergeCell ref="F2:G2"/>
    <mergeCell ref="H2:I2"/>
    <mergeCell ref="A3:A5"/>
    <mergeCell ref="B3:B5"/>
    <mergeCell ref="C3:E5"/>
  </mergeCells>
  <pageMargins left="0.7" right="0.18" top="0.44" bottom="0.38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FBC7-1F4C-403D-95A1-B27D18299B7A}">
  <sheetPr>
    <tabColor theme="9" tint="0.39997558519241921"/>
  </sheetPr>
  <dimension ref="A1:AD52"/>
  <sheetViews>
    <sheetView zoomScale="99" zoomScaleNormal="99" workbookViewId="0">
      <selection activeCell="X40" sqref="X40"/>
    </sheetView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19" width="3.19921875" style="110" customWidth="1"/>
    <col min="20" max="20" width="6.296875" style="110" customWidth="1"/>
    <col min="21" max="21" width="7.09765625" style="190" customWidth="1"/>
    <col min="22" max="23" width="5.69921875" style="186" customWidth="1"/>
    <col min="24" max="24" width="5.8984375" style="186" customWidth="1"/>
    <col min="25" max="25" width="5.09765625" style="186" customWidth="1"/>
    <col min="26" max="26" width="5.5" style="186" customWidth="1"/>
    <col min="27" max="27" width="5.69921875" style="186" customWidth="1"/>
    <col min="28" max="28" width="6.296875" style="186" customWidth="1"/>
    <col min="29" max="29" width="6.59765625" style="111" customWidth="1"/>
    <col min="30" max="30" width="6.5" style="111" customWidth="1"/>
    <col min="31" max="16384" width="8.796875" style="111"/>
  </cols>
  <sheetData>
    <row r="1" spans="1:30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194"/>
    </row>
    <row r="2" spans="1:30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194"/>
    </row>
    <row r="3" spans="1:30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3" t="s">
        <v>119</v>
      </c>
      <c r="U3" s="251" t="s">
        <v>250</v>
      </c>
    </row>
    <row r="4" spans="1:30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5"/>
      <c r="U4" s="252"/>
    </row>
    <row r="5" spans="1:30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>
        <f>SUM(คะแนนตัวชี้วัด1!G5:U5)+SUM(คะแนนตัวชี้วัด2!G5:U5)+SUM(G5:S5)</f>
        <v>0</v>
      </c>
      <c r="U5" s="193">
        <f>ข้อมูลพื้นฐาน!D8</f>
        <v>0</v>
      </c>
      <c r="Z5" s="187"/>
      <c r="AA5" s="187"/>
      <c r="AB5" s="187"/>
      <c r="AC5" s="116"/>
      <c r="AD5" s="116"/>
    </row>
    <row r="6" spans="1:30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3678</v>
      </c>
      <c r="C6" s="105" t="str">
        <f>ข้อมูลนักเรียน!C2</f>
        <v>นาย</v>
      </c>
      <c r="D6" s="106" t="str">
        <f>ข้อมูลนักเรียน!D2</f>
        <v>กฤษดา</v>
      </c>
      <c r="E6" s="106" t="str">
        <f>ข้อมูลนักเรียน!E2</f>
        <v>ตาดี</v>
      </c>
      <c r="F6" s="126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21">
        <f>IF(ข้อมูลนักเรียน!A2=""," ",SUM(คะแนนตัวชี้วัด1!G6:U6)+SUM(คะแนนตัวชี้วัด2!G6:U6)+SUM(G6:S6))</f>
        <v>0</v>
      </c>
      <c r="U6" s="191" t="e">
        <f>IF(ข้อมูลนักเรียน!A2=""," ",T6/$T$5*$U$5)</f>
        <v>#DIV/0!</v>
      </c>
      <c r="V6" s="188"/>
      <c r="W6" s="188"/>
      <c r="X6" s="188"/>
      <c r="Y6" s="188"/>
      <c r="Z6" s="188"/>
      <c r="AA6" s="188"/>
      <c r="AB6" s="188"/>
    </row>
    <row r="7" spans="1:30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3782</v>
      </c>
      <c r="C7" s="105" t="str">
        <f>ข้อมูลนักเรียน!C3</f>
        <v>นาย</v>
      </c>
      <c r="D7" s="106" t="str">
        <f>ข้อมูลนักเรียน!D3</f>
        <v>อนุรักษ์</v>
      </c>
      <c r="E7" s="106" t="str">
        <f>ข้อมูลนักเรียน!E3</f>
        <v>ทองสุข</v>
      </c>
      <c r="F7" s="126"/>
      <c r="G7" s="108"/>
      <c r="H7" s="108"/>
      <c r="I7" s="108"/>
      <c r="J7" s="108"/>
      <c r="K7" s="108"/>
      <c r="L7" s="109"/>
      <c r="M7" s="109"/>
      <c r="N7" s="109"/>
      <c r="O7" s="109"/>
      <c r="P7" s="109"/>
      <c r="Q7" s="109"/>
      <c r="R7" s="109"/>
      <c r="S7" s="109"/>
      <c r="T7" s="121">
        <f>IF(ข้อมูลนักเรียน!A3=""," ",SUM(คะแนนตัวชี้วัด1!G7:U7)+SUM(คะแนนตัวชี้วัด2!G7:U7)+SUM(G7:S7))</f>
        <v>0</v>
      </c>
      <c r="U7" s="191" t="e">
        <f>IF(ข้อมูลนักเรียน!A3=""," ",T7/$T$5*$U$5)</f>
        <v>#DIV/0!</v>
      </c>
      <c r="V7" s="188"/>
      <c r="W7" s="188"/>
      <c r="X7" s="188"/>
      <c r="Y7" s="188"/>
      <c r="Z7" s="188"/>
      <c r="AA7" s="188"/>
      <c r="AB7" s="188"/>
    </row>
    <row r="8" spans="1:30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4004</v>
      </c>
      <c r="C8" s="105" t="str">
        <f>ข้อมูลนักเรียน!C4</f>
        <v>นาย</v>
      </c>
      <c r="D8" s="106" t="str">
        <f>ข้อมูลนักเรียน!D4</f>
        <v>ฉันทโสภณ</v>
      </c>
      <c r="E8" s="106" t="str">
        <f>ข้อมูลนักเรียน!E4</f>
        <v>ปานเสน</v>
      </c>
      <c r="F8" s="126"/>
      <c r="G8" s="108"/>
      <c r="H8" s="108"/>
      <c r="I8" s="108"/>
      <c r="J8" s="108"/>
      <c r="K8" s="108"/>
      <c r="L8" s="109"/>
      <c r="M8" s="109"/>
      <c r="N8" s="109"/>
      <c r="O8" s="109"/>
      <c r="P8" s="109"/>
      <c r="Q8" s="109"/>
      <c r="R8" s="109"/>
      <c r="S8" s="109"/>
      <c r="T8" s="121">
        <f>IF(ข้อมูลนักเรียน!A4=""," ",SUM(คะแนนตัวชี้วัด1!G8:U8)+SUM(คะแนนตัวชี้วัด2!G8:U8)+SUM(G8:S8))</f>
        <v>0</v>
      </c>
      <c r="U8" s="191" t="e">
        <f>IF(ข้อมูลนักเรียน!A4=""," ",T8/$T$5*$U$5)</f>
        <v>#DIV/0!</v>
      </c>
      <c r="V8" s="188"/>
      <c r="W8" s="188"/>
      <c r="X8" s="188"/>
      <c r="Y8" s="188"/>
      <c r="Z8" s="188"/>
      <c r="AA8" s="188"/>
      <c r="AB8" s="188"/>
    </row>
    <row r="9" spans="1:30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4005</v>
      </c>
      <c r="C9" s="105" t="str">
        <f>ข้อมูลนักเรียน!C5</f>
        <v>นาย</v>
      </c>
      <c r="D9" s="106" t="str">
        <f>ข้อมูลนักเรียน!D5</f>
        <v>ฉันทโสภี</v>
      </c>
      <c r="E9" s="106" t="str">
        <f>ข้อมูลนักเรียน!E5</f>
        <v>ปานเสน</v>
      </c>
      <c r="F9" s="126"/>
      <c r="G9" s="108"/>
      <c r="H9" s="108"/>
      <c r="I9" s="108"/>
      <c r="J9" s="108"/>
      <c r="K9" s="108"/>
      <c r="L9" s="109"/>
      <c r="M9" s="109"/>
      <c r="N9" s="109"/>
      <c r="O9" s="109"/>
      <c r="P9" s="109"/>
      <c r="Q9" s="109"/>
      <c r="R9" s="109"/>
      <c r="S9" s="109"/>
      <c r="T9" s="121">
        <f>IF(ข้อมูลนักเรียน!A5=""," ",SUM(คะแนนตัวชี้วัด1!G9:U9)+SUM(คะแนนตัวชี้วัด2!G9:U9)+SUM(G9:S9))</f>
        <v>0</v>
      </c>
      <c r="U9" s="191" t="e">
        <f>IF(ข้อมูลนักเรียน!A5=""," ",T9/$T$5*$U$5)</f>
        <v>#DIV/0!</v>
      </c>
      <c r="V9" s="188"/>
      <c r="W9" s="188"/>
      <c r="X9" s="188"/>
      <c r="Y9" s="188"/>
      <c r="Z9" s="188"/>
      <c r="AA9" s="188"/>
      <c r="AB9" s="188"/>
    </row>
    <row r="10" spans="1:30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4008</v>
      </c>
      <c r="C10" s="105" t="str">
        <f>ข้อมูลนักเรียน!C6</f>
        <v>นาย</v>
      </c>
      <c r="D10" s="106" t="str">
        <f>ข้อมูลนักเรียน!D6</f>
        <v>ธนดล</v>
      </c>
      <c r="E10" s="106" t="str">
        <f>ข้อมูลนักเรียน!E6</f>
        <v>อุทัยวัฒน์</v>
      </c>
      <c r="F10" s="126"/>
      <c r="G10" s="108"/>
      <c r="H10" s="108"/>
      <c r="I10" s="108"/>
      <c r="J10" s="108"/>
      <c r="K10" s="108"/>
      <c r="L10" s="109"/>
      <c r="M10" s="109"/>
      <c r="N10" s="109"/>
      <c r="O10" s="109"/>
      <c r="P10" s="109"/>
      <c r="Q10" s="109"/>
      <c r="R10" s="109"/>
      <c r="S10" s="109"/>
      <c r="T10" s="121">
        <f>IF(ข้อมูลนักเรียน!A6=""," ",SUM(คะแนนตัวชี้วัด1!G10:U10)+SUM(คะแนนตัวชี้วัด2!G10:U10)+SUM(G10:S10))</f>
        <v>0</v>
      </c>
      <c r="U10" s="191" t="e">
        <f>IF(ข้อมูลนักเรียน!A6=""," ",T10/$T$5*$U$5)</f>
        <v>#DIV/0!</v>
      </c>
      <c r="V10" s="188"/>
      <c r="W10" s="188"/>
      <c r="X10" s="188"/>
      <c r="Y10" s="188"/>
      <c r="Z10" s="188"/>
      <c r="AA10" s="188"/>
      <c r="AB10" s="188"/>
    </row>
    <row r="11" spans="1:30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4009</v>
      </c>
      <c r="C11" s="105" t="str">
        <f>ข้อมูลนักเรียน!C7</f>
        <v>นาย</v>
      </c>
      <c r="D11" s="106" t="str">
        <f>ข้อมูลนักเรียน!D7</f>
        <v>ธนภูมิ</v>
      </c>
      <c r="E11" s="106" t="str">
        <f>ข้อมูลนักเรียน!E7</f>
        <v>อินแนน</v>
      </c>
      <c r="F11" s="126"/>
      <c r="G11" s="108"/>
      <c r="H11" s="108"/>
      <c r="I11" s="108"/>
      <c r="J11" s="108"/>
      <c r="K11" s="108"/>
      <c r="L11" s="109"/>
      <c r="M11" s="109"/>
      <c r="N11" s="109"/>
      <c r="O11" s="109"/>
      <c r="P11" s="109"/>
      <c r="Q11" s="109"/>
      <c r="R11" s="109"/>
      <c r="S11" s="109"/>
      <c r="T11" s="121">
        <f>IF(ข้อมูลนักเรียน!A7=""," ",SUM(คะแนนตัวชี้วัด1!G11:U11)+SUM(คะแนนตัวชี้วัด2!G11:U11)+SUM(G11:S11))</f>
        <v>0</v>
      </c>
      <c r="U11" s="191" t="e">
        <f>IF(ข้อมูลนักเรียน!A7=""," ",T11/$T$5*$U$5)</f>
        <v>#DIV/0!</v>
      </c>
      <c r="V11" s="188"/>
      <c r="W11" s="188"/>
      <c r="X11" s="188"/>
      <c r="Y11" s="188"/>
      <c r="Z11" s="188"/>
      <c r="AA11" s="188"/>
      <c r="AB11" s="188"/>
    </row>
    <row r="12" spans="1:30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4010</v>
      </c>
      <c r="C12" s="105" t="str">
        <f>ข้อมูลนักเรียน!C8</f>
        <v>นาย</v>
      </c>
      <c r="D12" s="106" t="str">
        <f>ข้อมูลนักเรียน!D8</f>
        <v>ธีรพันธ์</v>
      </c>
      <c r="E12" s="106" t="str">
        <f>ข้อมูลนักเรียน!E8</f>
        <v>พิมพ์ดี</v>
      </c>
      <c r="F12" s="126"/>
      <c r="G12" s="108"/>
      <c r="H12" s="108"/>
      <c r="I12" s="108"/>
      <c r="J12" s="108"/>
      <c r="K12" s="108"/>
      <c r="L12" s="109"/>
      <c r="M12" s="109"/>
      <c r="N12" s="109"/>
      <c r="O12" s="109"/>
      <c r="P12" s="109"/>
      <c r="Q12" s="109"/>
      <c r="R12" s="109"/>
      <c r="S12" s="109"/>
      <c r="T12" s="121">
        <f>IF(ข้อมูลนักเรียน!A8=""," ",SUM(คะแนนตัวชี้วัด1!G12:U12)+SUM(คะแนนตัวชี้วัด2!G12:U12)+SUM(G12:S12))</f>
        <v>0</v>
      </c>
      <c r="U12" s="191" t="e">
        <f>IF(ข้อมูลนักเรียน!A8=""," ",T12/$T$5*$U$5)</f>
        <v>#DIV/0!</v>
      </c>
      <c r="V12" s="188"/>
      <c r="W12" s="188"/>
      <c r="X12" s="188"/>
      <c r="Y12" s="188"/>
      <c r="Z12" s="188"/>
      <c r="AA12" s="188"/>
      <c r="AB12" s="188"/>
    </row>
    <row r="13" spans="1:30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4013</v>
      </c>
      <c r="C13" s="105" t="str">
        <f>ข้อมูลนักเรียน!C9</f>
        <v>นาย</v>
      </c>
      <c r="D13" s="106" t="str">
        <f>ข้อมูลนักเรียน!D9</f>
        <v>สายนที</v>
      </c>
      <c r="E13" s="106" t="str">
        <f>ข้อมูลนักเรียน!E9</f>
        <v>แสงสุข</v>
      </c>
      <c r="F13" s="126"/>
      <c r="G13" s="108"/>
      <c r="H13" s="108"/>
      <c r="I13" s="108"/>
      <c r="J13" s="108"/>
      <c r="K13" s="108"/>
      <c r="L13" s="109"/>
      <c r="M13" s="109"/>
      <c r="N13" s="109"/>
      <c r="O13" s="109"/>
      <c r="P13" s="109"/>
      <c r="Q13" s="109"/>
      <c r="R13" s="109"/>
      <c r="S13" s="109"/>
      <c r="T13" s="121">
        <f>IF(ข้อมูลนักเรียน!A9=""," ",SUM(คะแนนตัวชี้วัด1!G13:U13)+SUM(คะแนนตัวชี้วัด2!G13:U13)+SUM(G13:S13))</f>
        <v>0</v>
      </c>
      <c r="U13" s="191" t="e">
        <f>IF(ข้อมูลนักเรียน!A9=""," ",T13/$T$5*$U$5)</f>
        <v>#DIV/0!</v>
      </c>
      <c r="V13" s="188"/>
      <c r="W13" s="188"/>
      <c r="X13" s="188"/>
      <c r="Y13" s="188"/>
      <c r="Z13" s="188"/>
      <c r="AA13" s="188"/>
      <c r="AB13" s="188"/>
    </row>
    <row r="14" spans="1:30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4017</v>
      </c>
      <c r="C14" s="105" t="str">
        <f>ข้อมูลนักเรียน!C10</f>
        <v>นาย</v>
      </c>
      <c r="D14" s="106" t="str">
        <f>ข้อมูลนักเรียน!D10</f>
        <v>อำนาจ</v>
      </c>
      <c r="E14" s="106" t="str">
        <f>ข้อมูลนักเรียน!E10</f>
        <v>แซ่ลิ้ม</v>
      </c>
      <c r="F14" s="126"/>
      <c r="G14" s="108"/>
      <c r="H14" s="108"/>
      <c r="I14" s="108"/>
      <c r="J14" s="108"/>
      <c r="K14" s="108"/>
      <c r="L14" s="109"/>
      <c r="M14" s="109"/>
      <c r="N14" s="109"/>
      <c r="O14" s="109"/>
      <c r="P14" s="109"/>
      <c r="Q14" s="109"/>
      <c r="R14" s="109"/>
      <c r="S14" s="109"/>
      <c r="T14" s="121">
        <f>IF(ข้อมูลนักเรียน!A10=""," ",SUM(คะแนนตัวชี้วัด1!G14:U14)+SUM(คะแนนตัวชี้วัด2!G14:U14)+SUM(G14:S14))</f>
        <v>0</v>
      </c>
      <c r="U14" s="191" t="e">
        <f>IF(ข้อมูลนักเรียน!A10=""," ",T14/$T$5*$U$5)</f>
        <v>#DIV/0!</v>
      </c>
      <c r="V14" s="188"/>
      <c r="W14" s="188"/>
      <c r="X14" s="188"/>
      <c r="Y14" s="188"/>
      <c r="Z14" s="188"/>
      <c r="AA14" s="188"/>
      <c r="AB14" s="188"/>
    </row>
    <row r="15" spans="1:30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4027</v>
      </c>
      <c r="C15" s="105" t="str">
        <f>ข้อมูลนักเรียน!C11</f>
        <v>นาย</v>
      </c>
      <c r="D15" s="106" t="str">
        <f>ข้อมูลนักเรียน!D11</f>
        <v>พงษ์พัฒน์</v>
      </c>
      <c r="E15" s="106" t="str">
        <f>ข้อมูลนักเรียน!E11</f>
        <v>เดชะรัตนางกูร</v>
      </c>
      <c r="F15" s="126"/>
      <c r="G15" s="108"/>
      <c r="H15" s="108"/>
      <c r="I15" s="108"/>
      <c r="J15" s="108"/>
      <c r="K15" s="108"/>
      <c r="L15" s="109"/>
      <c r="M15" s="109"/>
      <c r="N15" s="109"/>
      <c r="O15" s="109"/>
      <c r="P15" s="109"/>
      <c r="Q15" s="109"/>
      <c r="R15" s="109"/>
      <c r="S15" s="109"/>
      <c r="T15" s="121">
        <f>IF(ข้อมูลนักเรียน!A11=""," ",SUM(คะแนนตัวชี้วัด1!G15:U15)+SUM(คะแนนตัวชี้วัด2!G15:U15)+SUM(G15:S15))</f>
        <v>0</v>
      </c>
      <c r="U15" s="191" t="e">
        <f>IF(ข้อมูลนักเรียน!A11=""," ",T15/$T$5*$U$5)</f>
        <v>#DIV/0!</v>
      </c>
      <c r="V15" s="188"/>
      <c r="W15" s="188"/>
      <c r="X15" s="188"/>
      <c r="Y15" s="188"/>
      <c r="Z15" s="188"/>
      <c r="AA15" s="188"/>
      <c r="AB15" s="188"/>
    </row>
    <row r="16" spans="1:30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4097</v>
      </c>
      <c r="C16" s="105" t="str">
        <f>ข้อมูลนักเรียน!C12</f>
        <v>นาย</v>
      </c>
      <c r="D16" s="106" t="str">
        <f>ข้อมูลนักเรียน!D12</f>
        <v>เสฎฐวุฒิ</v>
      </c>
      <c r="E16" s="106" t="str">
        <f>ข้อมูลนักเรียน!E12</f>
        <v>ยศศิริ</v>
      </c>
      <c r="F16" s="126"/>
      <c r="G16" s="108"/>
      <c r="H16" s="108"/>
      <c r="I16" s="108"/>
      <c r="J16" s="108"/>
      <c r="K16" s="108"/>
      <c r="L16" s="109"/>
      <c r="M16" s="109"/>
      <c r="N16" s="109"/>
      <c r="O16" s="109"/>
      <c r="P16" s="109"/>
      <c r="Q16" s="109"/>
      <c r="R16" s="109"/>
      <c r="S16" s="109"/>
      <c r="T16" s="121">
        <f>IF(ข้อมูลนักเรียน!A12=""," ",SUM(คะแนนตัวชี้วัด1!G16:U16)+SUM(คะแนนตัวชี้วัด2!G16:U16)+SUM(G16:S16))</f>
        <v>0</v>
      </c>
      <c r="U16" s="191" t="e">
        <f>IF(ข้อมูลนักเรียน!A12=""," ",T16/$T$5*$U$5)</f>
        <v>#DIV/0!</v>
      </c>
      <c r="V16" s="188"/>
      <c r="W16" s="188"/>
      <c r="X16" s="188"/>
      <c r="Y16" s="188"/>
      <c r="Z16" s="188"/>
      <c r="AA16" s="188"/>
      <c r="AB16" s="188"/>
    </row>
    <row r="17" spans="1:28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4111</v>
      </c>
      <c r="C17" s="105" t="str">
        <f>ข้อมูลนักเรียน!C13</f>
        <v>นาย</v>
      </c>
      <c r="D17" s="106" t="str">
        <f>ข้อมูลนักเรียน!D13</f>
        <v>เอกมงคล</v>
      </c>
      <c r="E17" s="106" t="str">
        <f>ข้อมูลนักเรียน!E13</f>
        <v>คำบัง</v>
      </c>
      <c r="F17" s="126"/>
      <c r="G17" s="108"/>
      <c r="H17" s="108"/>
      <c r="I17" s="108"/>
      <c r="J17" s="108"/>
      <c r="K17" s="108"/>
      <c r="L17" s="109"/>
      <c r="M17" s="109"/>
      <c r="N17" s="109"/>
      <c r="O17" s="109"/>
      <c r="P17" s="109"/>
      <c r="Q17" s="109"/>
      <c r="R17" s="109"/>
      <c r="S17" s="109"/>
      <c r="T17" s="121">
        <f>IF(ข้อมูลนักเรียน!A13=""," ",SUM(คะแนนตัวชี้วัด1!G17:U17)+SUM(คะแนนตัวชี้วัด2!G17:U17)+SUM(G17:S17))</f>
        <v>0</v>
      </c>
      <c r="U17" s="191" t="e">
        <f>IF(ข้อมูลนักเรียน!A13=""," ",T17/$T$5*$U$5)</f>
        <v>#DIV/0!</v>
      </c>
      <c r="V17" s="188"/>
      <c r="W17" s="188"/>
      <c r="X17" s="188"/>
      <c r="Y17" s="188"/>
      <c r="Z17" s="188"/>
      <c r="AA17" s="188"/>
      <c r="AB17" s="188"/>
    </row>
    <row r="18" spans="1:28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4160</v>
      </c>
      <c r="C18" s="105" t="str">
        <f>ข้อมูลนักเรียน!C14</f>
        <v>นาย</v>
      </c>
      <c r="D18" s="106" t="str">
        <f>ข้อมูลนักเรียน!D14</f>
        <v>ธีรวัฒน์</v>
      </c>
      <c r="E18" s="106" t="str">
        <f>ข้อมูลนักเรียน!E14</f>
        <v>คำน้อย</v>
      </c>
      <c r="F18" s="126"/>
      <c r="G18" s="108"/>
      <c r="H18" s="108"/>
      <c r="I18" s="108"/>
      <c r="J18" s="108"/>
      <c r="K18" s="108"/>
      <c r="L18" s="109"/>
      <c r="M18" s="109"/>
      <c r="N18" s="109"/>
      <c r="O18" s="109"/>
      <c r="P18" s="109"/>
      <c r="Q18" s="109"/>
      <c r="R18" s="109"/>
      <c r="S18" s="109"/>
      <c r="T18" s="121">
        <f>IF(ข้อมูลนักเรียน!A14=""," ",SUM(คะแนนตัวชี้วัด1!G18:U18)+SUM(คะแนนตัวชี้วัด2!G18:U18)+SUM(G18:S18))</f>
        <v>0</v>
      </c>
      <c r="U18" s="191" t="e">
        <f>IF(ข้อมูลนักเรียน!A14=""," ",T18/$T$5*$U$5)</f>
        <v>#DIV/0!</v>
      </c>
      <c r="V18" s="188"/>
      <c r="W18" s="188"/>
      <c r="X18" s="188"/>
      <c r="Y18" s="188"/>
      <c r="Z18" s="188"/>
      <c r="AA18" s="188"/>
      <c r="AB18" s="188"/>
    </row>
    <row r="19" spans="1:28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4161</v>
      </c>
      <c r="C19" s="105" t="str">
        <f>ข้อมูลนักเรียน!C15</f>
        <v>นาย</v>
      </c>
      <c r="D19" s="106" t="str">
        <f>ข้อมูลนักเรียน!D15</f>
        <v>ธนวัศ</v>
      </c>
      <c r="E19" s="106" t="str">
        <f>ข้อมูลนักเรียน!E15</f>
        <v>พรหมนิล</v>
      </c>
      <c r="F19" s="126"/>
      <c r="G19" s="108"/>
      <c r="H19" s="108"/>
      <c r="I19" s="108"/>
      <c r="J19" s="108"/>
      <c r="K19" s="108"/>
      <c r="L19" s="109"/>
      <c r="M19" s="109"/>
      <c r="N19" s="109"/>
      <c r="O19" s="109"/>
      <c r="P19" s="109"/>
      <c r="Q19" s="109"/>
      <c r="R19" s="109"/>
      <c r="S19" s="109"/>
      <c r="T19" s="121">
        <f>IF(ข้อมูลนักเรียน!A15=""," ",SUM(คะแนนตัวชี้วัด1!G19:U19)+SUM(คะแนนตัวชี้วัด2!G19:U19)+SUM(G19:S19))</f>
        <v>0</v>
      </c>
      <c r="U19" s="191" t="e">
        <f>IF(ข้อมูลนักเรียน!A15=""," ",T19/$T$5*$U$5)</f>
        <v>#DIV/0!</v>
      </c>
      <c r="V19" s="188"/>
      <c r="W19" s="188"/>
      <c r="X19" s="188"/>
      <c r="Y19" s="188"/>
      <c r="Z19" s="188"/>
      <c r="AA19" s="188"/>
      <c r="AB19" s="188"/>
    </row>
    <row r="20" spans="1:28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4164</v>
      </c>
      <c r="C20" s="105" t="str">
        <f>ข้อมูลนักเรียน!C16</f>
        <v>นาย</v>
      </c>
      <c r="D20" s="106" t="str">
        <f>ข้อมูลนักเรียน!D16</f>
        <v>นพรัตน์</v>
      </c>
      <c r="E20" s="106" t="str">
        <f>ข้อมูลนักเรียน!E16</f>
        <v>บางทับ</v>
      </c>
      <c r="F20" s="126"/>
      <c r="G20" s="108"/>
      <c r="H20" s="108"/>
      <c r="I20" s="108"/>
      <c r="J20" s="108"/>
      <c r="K20" s="108"/>
      <c r="L20" s="109"/>
      <c r="M20" s="109"/>
      <c r="N20" s="109"/>
      <c r="O20" s="109"/>
      <c r="P20" s="109"/>
      <c r="Q20" s="109"/>
      <c r="R20" s="109"/>
      <c r="S20" s="109"/>
      <c r="T20" s="121">
        <f>IF(ข้อมูลนักเรียน!A16=""," ",SUM(คะแนนตัวชี้วัด1!G20:U20)+SUM(คะแนนตัวชี้วัด2!G20:U20)+SUM(G20:S20))</f>
        <v>0</v>
      </c>
      <c r="U20" s="191" t="e">
        <f>IF(ข้อมูลนักเรียน!A16=""," ",T20/$T$5*$U$5)</f>
        <v>#DIV/0!</v>
      </c>
      <c r="V20" s="188"/>
      <c r="W20" s="188"/>
      <c r="X20" s="188"/>
      <c r="Y20" s="188"/>
      <c r="Z20" s="188"/>
      <c r="AA20" s="188"/>
      <c r="AB20" s="188"/>
    </row>
    <row r="21" spans="1:28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3596</v>
      </c>
      <c r="C21" s="105" t="str">
        <f>ข้อมูลนักเรียน!C17</f>
        <v>น.ส.</v>
      </c>
      <c r="D21" s="106" t="str">
        <f>ข้อมูลนักเรียน!D17</f>
        <v>ธีราภรณ์</v>
      </c>
      <c r="E21" s="106" t="str">
        <f>ข้อมูลนักเรียน!E17</f>
        <v>แสนเหมือน</v>
      </c>
      <c r="F21" s="126"/>
      <c r="G21" s="108"/>
      <c r="H21" s="108"/>
      <c r="I21" s="108"/>
      <c r="J21" s="108"/>
      <c r="K21" s="108"/>
      <c r="L21" s="109"/>
      <c r="M21" s="109"/>
      <c r="N21" s="109"/>
      <c r="O21" s="109"/>
      <c r="P21" s="109"/>
      <c r="Q21" s="109"/>
      <c r="R21" s="109"/>
      <c r="S21" s="109"/>
      <c r="T21" s="121">
        <f>IF(ข้อมูลนักเรียน!A17=""," ",SUM(คะแนนตัวชี้วัด1!G21:U21)+SUM(คะแนนตัวชี้วัด2!G21:U21)+SUM(G21:S21))</f>
        <v>0</v>
      </c>
      <c r="U21" s="191" t="e">
        <f>IF(ข้อมูลนักเรียน!A17=""," ",T21/$T$5*$U$5)</f>
        <v>#DIV/0!</v>
      </c>
      <c r="V21" s="188"/>
      <c r="W21" s="188"/>
      <c r="X21" s="188"/>
      <c r="Y21" s="188"/>
      <c r="Z21" s="188"/>
      <c r="AA21" s="188"/>
      <c r="AB21" s="188"/>
    </row>
    <row r="22" spans="1:28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4020</v>
      </c>
      <c r="C22" s="105" t="str">
        <f>ข้อมูลนักเรียน!C18</f>
        <v>น.ส.</v>
      </c>
      <c r="D22" s="106" t="str">
        <f>ข้อมูลนักเรียน!D18</f>
        <v>นันทพร</v>
      </c>
      <c r="E22" s="106" t="str">
        <f>ข้อมูลนักเรียน!E18</f>
        <v>พรหมขัติแก้ว</v>
      </c>
      <c r="F22" s="126"/>
      <c r="G22" s="108"/>
      <c r="H22" s="108"/>
      <c r="I22" s="108"/>
      <c r="J22" s="108"/>
      <c r="K22" s="108"/>
      <c r="L22" s="109"/>
      <c r="M22" s="109"/>
      <c r="N22" s="109"/>
      <c r="O22" s="109"/>
      <c r="P22" s="109"/>
      <c r="Q22" s="109"/>
      <c r="R22" s="109"/>
      <c r="S22" s="109"/>
      <c r="T22" s="121">
        <f>IF(ข้อมูลนักเรียน!A18=""," ",SUM(คะแนนตัวชี้วัด1!G22:U22)+SUM(คะแนนตัวชี้วัด2!G22:U22)+SUM(G22:S22))</f>
        <v>0</v>
      </c>
      <c r="U22" s="191" t="e">
        <f>IF(ข้อมูลนักเรียน!A18=""," ",T22/$T$5*$U$5)</f>
        <v>#DIV/0!</v>
      </c>
      <c r="V22" s="188"/>
      <c r="W22" s="188"/>
      <c r="X22" s="188"/>
      <c r="Y22" s="188"/>
      <c r="Z22" s="188"/>
      <c r="AA22" s="188"/>
      <c r="AB22" s="188"/>
    </row>
    <row r="23" spans="1:28" s="113" customFormat="1" ht="18" customHeight="1" x14ac:dyDescent="0.25">
      <c r="A23" s="103">
        <f>ข้อมูลนักเรียน!A19</f>
        <v>18</v>
      </c>
      <c r="B23" s="104">
        <f>ข้อมูลนักเรียน!B19</f>
        <v>4029</v>
      </c>
      <c r="C23" s="105" t="str">
        <f>ข้อมูลนักเรียน!C19</f>
        <v>น.ส.</v>
      </c>
      <c r="D23" s="106" t="str">
        <f>ข้อมูลนักเรียน!D19</f>
        <v>จีรวรรณ</v>
      </c>
      <c r="E23" s="106" t="str">
        <f>ข้อมูลนักเรียน!E19</f>
        <v>เกตุแก้ว</v>
      </c>
      <c r="F23" s="126"/>
      <c r="G23" s="108"/>
      <c r="H23" s="108"/>
      <c r="I23" s="108"/>
      <c r="J23" s="108"/>
      <c r="K23" s="108"/>
      <c r="L23" s="109"/>
      <c r="M23" s="109"/>
      <c r="N23" s="109"/>
      <c r="O23" s="109"/>
      <c r="P23" s="109"/>
      <c r="Q23" s="109"/>
      <c r="R23" s="109"/>
      <c r="S23" s="109"/>
      <c r="T23" s="121">
        <f>IF(ข้อมูลนักเรียน!A19=""," ",SUM(คะแนนตัวชี้วัด1!G23:U23)+SUM(คะแนนตัวชี้วัด2!G23:U23)+SUM(G23:S23))</f>
        <v>0</v>
      </c>
      <c r="U23" s="191" t="e">
        <f>IF(ข้อมูลนักเรียน!A19=""," ",T23/$T$5*$U$5)</f>
        <v>#DIV/0!</v>
      </c>
      <c r="V23" s="188"/>
      <c r="W23" s="188"/>
      <c r="X23" s="188"/>
      <c r="Y23" s="188"/>
      <c r="Z23" s="188"/>
      <c r="AA23" s="188"/>
      <c r="AB23" s="188"/>
    </row>
    <row r="24" spans="1:28" s="113" customFormat="1" ht="18" customHeight="1" x14ac:dyDescent="0.25">
      <c r="A24" s="103">
        <f>ข้อมูลนักเรียน!A20</f>
        <v>19</v>
      </c>
      <c r="B24" s="104">
        <f>ข้อมูลนักเรียน!B20</f>
        <v>4031</v>
      </c>
      <c r="C24" s="105" t="str">
        <f>ข้อมูลนักเรียน!C20</f>
        <v>น.ส.</v>
      </c>
      <c r="D24" s="106" t="str">
        <f>ข้อมูลนักเรียน!D20</f>
        <v>กรรณิกา</v>
      </c>
      <c r="E24" s="106" t="str">
        <f>ข้อมูลนักเรียน!E20</f>
        <v>สอบกระโทก</v>
      </c>
      <c r="F24" s="126"/>
      <c r="G24" s="108"/>
      <c r="H24" s="108"/>
      <c r="I24" s="108"/>
      <c r="J24" s="108"/>
      <c r="K24" s="108"/>
      <c r="L24" s="109"/>
      <c r="M24" s="109"/>
      <c r="N24" s="109"/>
      <c r="O24" s="109"/>
      <c r="P24" s="109"/>
      <c r="Q24" s="109"/>
      <c r="R24" s="109"/>
      <c r="S24" s="109"/>
      <c r="T24" s="121">
        <f>IF(ข้อมูลนักเรียน!A20=""," ",SUM(คะแนนตัวชี้วัด1!G24:U24)+SUM(คะแนนตัวชี้วัด2!G24:U24)+SUM(G24:S24))</f>
        <v>0</v>
      </c>
      <c r="U24" s="191" t="e">
        <f>IF(ข้อมูลนักเรียน!A20=""," ",T24/$T$5*$U$5)</f>
        <v>#DIV/0!</v>
      </c>
      <c r="V24" s="188"/>
      <c r="W24" s="188"/>
      <c r="X24" s="188"/>
      <c r="Y24" s="188"/>
      <c r="Z24" s="188"/>
      <c r="AA24" s="188"/>
      <c r="AB24" s="188"/>
    </row>
    <row r="25" spans="1:28" s="113" customFormat="1" ht="18" customHeight="1" x14ac:dyDescent="0.25">
      <c r="A25" s="103">
        <f>ข้อมูลนักเรียน!A21</f>
        <v>20</v>
      </c>
      <c r="B25" s="104">
        <f>ข้อมูลนักเรียน!B21</f>
        <v>4162</v>
      </c>
      <c r="C25" s="105" t="str">
        <f>ข้อมูลนักเรียน!C21</f>
        <v>น.ส.</v>
      </c>
      <c r="D25" s="106" t="str">
        <f>ข้อมูลนักเรียน!D21</f>
        <v>จุฑารัตน์</v>
      </c>
      <c r="E25" s="106" t="str">
        <f>ข้อมูลนักเรียน!E21</f>
        <v>วังคีรี</v>
      </c>
      <c r="F25" s="126"/>
      <c r="G25" s="108"/>
      <c r="H25" s="108"/>
      <c r="I25" s="108"/>
      <c r="J25" s="108"/>
      <c r="K25" s="108"/>
      <c r="L25" s="109"/>
      <c r="M25" s="109"/>
      <c r="N25" s="109"/>
      <c r="O25" s="109"/>
      <c r="P25" s="109"/>
      <c r="Q25" s="109"/>
      <c r="R25" s="109"/>
      <c r="S25" s="109"/>
      <c r="T25" s="121">
        <f>IF(ข้อมูลนักเรียน!A21=""," ",SUM(คะแนนตัวชี้วัด1!G25:U25)+SUM(คะแนนตัวชี้วัด2!G25:U25)+SUM(G25:S25))</f>
        <v>0</v>
      </c>
      <c r="U25" s="191" t="e">
        <f>IF(ข้อมูลนักเรียน!A21=""," ",T25/$T$5*$U$5)</f>
        <v>#DIV/0!</v>
      </c>
      <c r="V25" s="188"/>
      <c r="W25" s="188"/>
      <c r="X25" s="188"/>
      <c r="Y25" s="188"/>
      <c r="Z25" s="188"/>
      <c r="AA25" s="188"/>
      <c r="AB25" s="188"/>
    </row>
    <row r="26" spans="1:28" s="113" customFormat="1" ht="18" customHeight="1" x14ac:dyDescent="0.25">
      <c r="A26" s="103">
        <f>ข้อมูลนักเรียน!A22</f>
        <v>21</v>
      </c>
      <c r="B26" s="104">
        <f>ข้อมูลนักเรียน!B22</f>
        <v>4163</v>
      </c>
      <c r="C26" s="105" t="str">
        <f>ข้อมูลนักเรียน!C22</f>
        <v>น.ส.</v>
      </c>
      <c r="D26" s="106" t="str">
        <f>ข้อมูลนักเรียน!D22</f>
        <v>ปิยวรรณ</v>
      </c>
      <c r="E26" s="106" t="str">
        <f>ข้อมูลนักเรียน!E22</f>
        <v>ภู่ระแก้ว</v>
      </c>
      <c r="F26" s="126"/>
      <c r="G26" s="108"/>
      <c r="H26" s="108"/>
      <c r="I26" s="108"/>
      <c r="J26" s="108"/>
      <c r="K26" s="108"/>
      <c r="L26" s="109"/>
      <c r="M26" s="109"/>
      <c r="N26" s="109"/>
      <c r="O26" s="109"/>
      <c r="P26" s="109"/>
      <c r="Q26" s="109"/>
      <c r="R26" s="109"/>
      <c r="S26" s="109"/>
      <c r="T26" s="121">
        <f>IF(ข้อมูลนักเรียน!A22=""," ",SUM(คะแนนตัวชี้วัด1!G26:U26)+SUM(คะแนนตัวชี้วัด2!G26:U26)+SUM(G26:S26))</f>
        <v>0</v>
      </c>
      <c r="U26" s="191" t="e">
        <f>IF(ข้อมูลนักเรียน!A22=""," ",T26/$T$5*$U$5)</f>
        <v>#DIV/0!</v>
      </c>
      <c r="V26" s="188"/>
      <c r="W26" s="188"/>
      <c r="X26" s="188"/>
      <c r="Y26" s="188"/>
      <c r="Z26" s="188"/>
      <c r="AA26" s="188"/>
      <c r="AB26" s="188"/>
    </row>
    <row r="27" spans="1:28" s="113" customFormat="1" ht="18" customHeight="1" x14ac:dyDescent="0.25">
      <c r="A27" s="103">
        <f>ข้อมูลนักเรียน!A23</f>
        <v>22</v>
      </c>
      <c r="B27" s="104">
        <f>ข้อมูลนักเรียน!B23</f>
        <v>4165</v>
      </c>
      <c r="C27" s="105" t="str">
        <f>ข้อมูลนักเรียน!C23</f>
        <v>น.ส.</v>
      </c>
      <c r="D27" s="106" t="str">
        <f>ข้อมูลนักเรียน!D23</f>
        <v>อริษา</v>
      </c>
      <c r="E27" s="106" t="str">
        <f>ข้อมูลนักเรียน!E23</f>
        <v>คำดก</v>
      </c>
      <c r="F27" s="126"/>
      <c r="G27" s="108"/>
      <c r="H27" s="108"/>
      <c r="I27" s="108"/>
      <c r="J27" s="108"/>
      <c r="K27" s="108"/>
      <c r="L27" s="109"/>
      <c r="M27" s="109"/>
      <c r="N27" s="109"/>
      <c r="O27" s="109"/>
      <c r="P27" s="109"/>
      <c r="Q27" s="109"/>
      <c r="R27" s="109"/>
      <c r="S27" s="109"/>
      <c r="T27" s="121">
        <f>IF(ข้อมูลนักเรียน!A23=""," ",SUM(คะแนนตัวชี้วัด1!G27:U27)+SUM(คะแนนตัวชี้วัด2!G27:U27)+SUM(G27:S27))</f>
        <v>0</v>
      </c>
      <c r="U27" s="191" t="e">
        <f>IF(ข้อมูลนักเรียน!A23=""," ",T27/$T$5*$U$5)</f>
        <v>#DIV/0!</v>
      </c>
      <c r="V27" s="188"/>
      <c r="W27" s="188"/>
      <c r="X27" s="188"/>
      <c r="Y27" s="188"/>
      <c r="Z27" s="188"/>
      <c r="AA27" s="188"/>
      <c r="AB27" s="188"/>
    </row>
    <row r="28" spans="1:28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6"/>
      <c r="G28" s="108"/>
      <c r="H28" s="108"/>
      <c r="I28" s="108"/>
      <c r="J28" s="108"/>
      <c r="K28" s="108"/>
      <c r="L28" s="109"/>
      <c r="M28" s="109"/>
      <c r="N28" s="109"/>
      <c r="O28" s="109"/>
      <c r="P28" s="109"/>
      <c r="Q28" s="109"/>
      <c r="R28" s="109"/>
      <c r="S28" s="109"/>
      <c r="T28" s="121" t="str">
        <f>IF(ข้อมูลนักเรียน!A24=""," ",SUM(คะแนนตัวชี้วัด1!G28:U28)+SUM(คะแนนตัวชี้วัด2!G28:U28)+SUM(G28:S28))</f>
        <v xml:space="preserve"> </v>
      </c>
      <c r="U28" s="191" t="str">
        <f>IF(ข้อมูลนักเรียน!A24=""," ",T28/$T$5*$U$5)</f>
        <v xml:space="preserve"> </v>
      </c>
      <c r="V28" s="188"/>
      <c r="W28" s="188"/>
      <c r="X28" s="188"/>
      <c r="Y28" s="188"/>
      <c r="Z28" s="188"/>
      <c r="AA28" s="188"/>
      <c r="AB28" s="188"/>
    </row>
    <row r="29" spans="1:28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6"/>
      <c r="G29" s="108"/>
      <c r="H29" s="108"/>
      <c r="I29" s="108"/>
      <c r="J29" s="108"/>
      <c r="K29" s="108"/>
      <c r="L29" s="109"/>
      <c r="M29" s="109"/>
      <c r="N29" s="109"/>
      <c r="O29" s="109"/>
      <c r="P29" s="109"/>
      <c r="Q29" s="109"/>
      <c r="R29" s="109"/>
      <c r="S29" s="109"/>
      <c r="T29" s="121" t="str">
        <f>IF(ข้อมูลนักเรียน!A25=""," ",SUM(คะแนนตัวชี้วัด1!G29:U29)+SUM(คะแนนตัวชี้วัด2!G29:U29)+SUM(G29:S29))</f>
        <v xml:space="preserve"> </v>
      </c>
      <c r="U29" s="191" t="str">
        <f>IF(ข้อมูลนักเรียน!A25=""," ",T29/$T$5*$U$5)</f>
        <v xml:space="preserve"> </v>
      </c>
      <c r="V29" s="188"/>
      <c r="W29" s="188"/>
      <c r="X29" s="188"/>
      <c r="Y29" s="188"/>
      <c r="Z29" s="188"/>
      <c r="AA29" s="188"/>
      <c r="AB29" s="188"/>
    </row>
    <row r="30" spans="1:28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6"/>
      <c r="G30" s="108"/>
      <c r="H30" s="108"/>
      <c r="I30" s="108"/>
      <c r="J30" s="108"/>
      <c r="K30" s="108"/>
      <c r="L30" s="109"/>
      <c r="M30" s="109"/>
      <c r="N30" s="109"/>
      <c r="O30" s="109"/>
      <c r="P30" s="109"/>
      <c r="Q30" s="109"/>
      <c r="R30" s="109"/>
      <c r="S30" s="109"/>
      <c r="T30" s="121" t="str">
        <f>IF(ข้อมูลนักเรียน!A26=""," ",SUM(คะแนนตัวชี้วัด1!G30:U30)+SUM(คะแนนตัวชี้วัด2!G30:U30)+SUM(G30:S30))</f>
        <v xml:space="preserve"> </v>
      </c>
      <c r="U30" s="191" t="str">
        <f>IF(ข้อมูลนักเรียน!A26=""," ",T30/$T$5*$U$5)</f>
        <v xml:space="preserve"> </v>
      </c>
      <c r="V30" s="188"/>
      <c r="W30" s="188"/>
      <c r="X30" s="188"/>
      <c r="Y30" s="188"/>
      <c r="Z30" s="188"/>
      <c r="AA30" s="188"/>
      <c r="AB30" s="188"/>
    </row>
    <row r="31" spans="1:28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6"/>
      <c r="G31" s="108"/>
      <c r="H31" s="108"/>
      <c r="I31" s="108"/>
      <c r="J31" s="108"/>
      <c r="K31" s="108"/>
      <c r="L31" s="109"/>
      <c r="M31" s="109"/>
      <c r="N31" s="109"/>
      <c r="O31" s="109"/>
      <c r="P31" s="109"/>
      <c r="Q31" s="109"/>
      <c r="R31" s="109"/>
      <c r="S31" s="109"/>
      <c r="T31" s="121" t="str">
        <f>IF(ข้อมูลนักเรียน!A27=""," ",SUM(คะแนนตัวชี้วัด1!G31:U31)+SUM(คะแนนตัวชี้วัด2!G31:U31)+SUM(G31:S31))</f>
        <v xml:space="preserve"> </v>
      </c>
      <c r="U31" s="191" t="str">
        <f>IF(ข้อมูลนักเรียน!A27=""," ",T31/$T$5*$U$5)</f>
        <v xml:space="preserve"> </v>
      </c>
      <c r="V31" s="188"/>
      <c r="W31" s="188"/>
      <c r="X31" s="188"/>
      <c r="Y31" s="188"/>
      <c r="Z31" s="188"/>
      <c r="AA31" s="188"/>
      <c r="AB31" s="188"/>
    </row>
    <row r="32" spans="1:28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6"/>
      <c r="G32" s="108"/>
      <c r="H32" s="108"/>
      <c r="I32" s="108"/>
      <c r="J32" s="108"/>
      <c r="K32" s="108"/>
      <c r="L32" s="109"/>
      <c r="M32" s="109"/>
      <c r="N32" s="109"/>
      <c r="O32" s="109"/>
      <c r="P32" s="109"/>
      <c r="Q32" s="109"/>
      <c r="R32" s="109"/>
      <c r="S32" s="109"/>
      <c r="T32" s="121" t="str">
        <f>IF(ข้อมูลนักเรียน!A28=""," ",SUM(คะแนนตัวชี้วัด1!G32:U32)+SUM(คะแนนตัวชี้วัด2!G32:U32)+SUM(G32:S32))</f>
        <v xml:space="preserve"> </v>
      </c>
      <c r="U32" s="191" t="str">
        <f>IF(ข้อมูลนักเรียน!A28=""," ",T32/$T$5*$U$5)</f>
        <v xml:space="preserve"> </v>
      </c>
      <c r="V32" s="188"/>
      <c r="W32" s="188"/>
      <c r="X32" s="188"/>
      <c r="Y32" s="188"/>
      <c r="Z32" s="188"/>
      <c r="AA32" s="188"/>
      <c r="AB32" s="188"/>
    </row>
    <row r="33" spans="1:28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6"/>
      <c r="G33" s="108"/>
      <c r="H33" s="108"/>
      <c r="I33" s="108"/>
      <c r="J33" s="108"/>
      <c r="K33" s="108"/>
      <c r="L33" s="109"/>
      <c r="M33" s="109"/>
      <c r="N33" s="109"/>
      <c r="O33" s="109"/>
      <c r="P33" s="109"/>
      <c r="Q33" s="109"/>
      <c r="R33" s="109"/>
      <c r="S33" s="109"/>
      <c r="T33" s="121" t="str">
        <f>IF(ข้อมูลนักเรียน!A29=""," ",SUM(คะแนนตัวชี้วัด1!G33:U33)+SUM(คะแนนตัวชี้วัด2!G33:U33)+SUM(G33:S33))</f>
        <v xml:space="preserve"> </v>
      </c>
      <c r="U33" s="191" t="str">
        <f>IF(ข้อมูลนักเรียน!A29=""," ",T33/$T$5*$U$5)</f>
        <v xml:space="preserve"> </v>
      </c>
      <c r="V33" s="188"/>
      <c r="W33" s="188"/>
      <c r="X33" s="188"/>
      <c r="Y33" s="188"/>
      <c r="Z33" s="188"/>
      <c r="AA33" s="188"/>
      <c r="AB33" s="188"/>
    </row>
    <row r="34" spans="1:28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6"/>
      <c r="G34" s="108"/>
      <c r="H34" s="108"/>
      <c r="I34" s="108"/>
      <c r="J34" s="108"/>
      <c r="K34" s="108"/>
      <c r="L34" s="109"/>
      <c r="M34" s="109"/>
      <c r="N34" s="109"/>
      <c r="O34" s="109"/>
      <c r="P34" s="109"/>
      <c r="Q34" s="109"/>
      <c r="R34" s="109"/>
      <c r="S34" s="109"/>
      <c r="T34" s="121" t="str">
        <f>IF(ข้อมูลนักเรียน!A30=""," ",SUM(คะแนนตัวชี้วัด1!G34:U34)+SUM(คะแนนตัวชี้วัด2!G34:U34)+SUM(G34:S34))</f>
        <v xml:space="preserve"> </v>
      </c>
      <c r="U34" s="191" t="str">
        <f>IF(ข้อมูลนักเรียน!A30=""," ",T34/$T$5*$U$5)</f>
        <v xml:space="preserve"> </v>
      </c>
      <c r="V34" s="188"/>
      <c r="W34" s="188"/>
      <c r="X34" s="188"/>
      <c r="Y34" s="188"/>
      <c r="Z34" s="188"/>
      <c r="AA34" s="188"/>
      <c r="AB34" s="188"/>
    </row>
    <row r="35" spans="1:28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6"/>
      <c r="G35" s="108"/>
      <c r="H35" s="108"/>
      <c r="I35" s="108"/>
      <c r="J35" s="108"/>
      <c r="K35" s="108"/>
      <c r="L35" s="109"/>
      <c r="M35" s="109"/>
      <c r="N35" s="109"/>
      <c r="O35" s="109"/>
      <c r="P35" s="109"/>
      <c r="Q35" s="109"/>
      <c r="R35" s="109"/>
      <c r="S35" s="109"/>
      <c r="T35" s="121" t="str">
        <f>IF(ข้อมูลนักเรียน!A31=""," ",SUM(คะแนนตัวชี้วัด1!G35:U35)+SUM(คะแนนตัวชี้วัด2!G35:U35)+SUM(G35:S35))</f>
        <v xml:space="preserve"> </v>
      </c>
      <c r="U35" s="191" t="str">
        <f>IF(ข้อมูลนักเรียน!A31=""," ",T35/$T$5*$U$5)</f>
        <v xml:space="preserve"> </v>
      </c>
      <c r="V35" s="188"/>
      <c r="W35" s="188"/>
      <c r="X35" s="188"/>
      <c r="Y35" s="188"/>
      <c r="Z35" s="188"/>
      <c r="AA35" s="188"/>
      <c r="AB35" s="188"/>
    </row>
    <row r="36" spans="1:28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6"/>
      <c r="G36" s="108"/>
      <c r="H36" s="108"/>
      <c r="I36" s="108"/>
      <c r="J36" s="108"/>
      <c r="K36" s="108"/>
      <c r="L36" s="109"/>
      <c r="M36" s="109"/>
      <c r="N36" s="109"/>
      <c r="O36" s="109"/>
      <c r="P36" s="109"/>
      <c r="Q36" s="109"/>
      <c r="R36" s="109"/>
      <c r="S36" s="109"/>
      <c r="T36" s="121" t="str">
        <f>IF(ข้อมูลนักเรียน!A32=""," ",SUM(คะแนนตัวชี้วัด1!G36:U36)+SUM(คะแนนตัวชี้วัด2!G36:U36)+SUM(G36:S36))</f>
        <v xml:space="preserve"> </v>
      </c>
      <c r="U36" s="191" t="str">
        <f>IF(ข้อมูลนักเรียน!A32=""," ",T36/$T$5*$U$5)</f>
        <v xml:space="preserve"> </v>
      </c>
      <c r="V36" s="188"/>
      <c r="W36" s="188"/>
      <c r="X36" s="188"/>
      <c r="Y36" s="188"/>
      <c r="Z36" s="188"/>
      <c r="AA36" s="188"/>
      <c r="AB36" s="188"/>
    </row>
    <row r="37" spans="1:28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6"/>
      <c r="G37" s="108"/>
      <c r="H37" s="108"/>
      <c r="I37" s="108"/>
      <c r="J37" s="108"/>
      <c r="K37" s="108"/>
      <c r="L37" s="109"/>
      <c r="M37" s="109"/>
      <c r="N37" s="109"/>
      <c r="O37" s="109"/>
      <c r="P37" s="109"/>
      <c r="Q37" s="109"/>
      <c r="R37" s="109"/>
      <c r="S37" s="109"/>
      <c r="T37" s="121" t="str">
        <f>IF(ข้อมูลนักเรียน!A33=""," ",SUM(คะแนนตัวชี้วัด1!G37:U37)+SUM(คะแนนตัวชี้วัด2!G37:U37)+SUM(G37:S37))</f>
        <v xml:space="preserve"> </v>
      </c>
      <c r="U37" s="191" t="str">
        <f>IF(ข้อมูลนักเรียน!A33=""," ",T37/$T$5*$U$5)</f>
        <v xml:space="preserve"> </v>
      </c>
      <c r="V37" s="188"/>
      <c r="W37" s="188"/>
      <c r="X37" s="188"/>
      <c r="Y37" s="188"/>
      <c r="Z37" s="188"/>
      <c r="AA37" s="188"/>
      <c r="AB37" s="188"/>
    </row>
    <row r="38" spans="1:28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6"/>
      <c r="G38" s="108"/>
      <c r="H38" s="108"/>
      <c r="I38" s="108"/>
      <c r="J38" s="108"/>
      <c r="K38" s="108"/>
      <c r="L38" s="109"/>
      <c r="M38" s="109"/>
      <c r="N38" s="109"/>
      <c r="O38" s="109"/>
      <c r="P38" s="109"/>
      <c r="Q38" s="109"/>
      <c r="R38" s="109"/>
      <c r="S38" s="109"/>
      <c r="T38" s="122" t="str">
        <f>IF(ข้อมูลนักเรียน!A34=""," ",SUM(คะแนนตัวชี้วัด1!G38:U38)+SUM(คะแนนตัวชี้วัด2!G38:U38)+SUM(G38:S38))</f>
        <v xml:space="preserve"> </v>
      </c>
      <c r="U38" s="191" t="str">
        <f>IF(ข้อมูลนักเรียน!A34=""," ",T38/$T$5*$U$5)</f>
        <v xml:space="preserve"> </v>
      </c>
      <c r="V38" s="188"/>
      <c r="W38" s="188"/>
      <c r="X38" s="188"/>
      <c r="Y38" s="188"/>
      <c r="Z38" s="188"/>
      <c r="AA38" s="188"/>
      <c r="AB38" s="188"/>
    </row>
    <row r="39" spans="1:28" s="113" customFormat="1" x14ac:dyDescent="0.25">
      <c r="A39" s="103">
        <f>ข้อมูลนักเรียน!A35</f>
        <v>0</v>
      </c>
      <c r="B39" s="104">
        <f>ข้อมูลนักเรียน!B35</f>
        <v>0</v>
      </c>
      <c r="C39" s="105">
        <f>ข้อมูลนักเรียน!C35</f>
        <v>0</v>
      </c>
      <c r="D39" s="106">
        <f>ข้อมูลนักเรียน!D35</f>
        <v>0</v>
      </c>
      <c r="E39" s="106">
        <f>ข้อมูลนักเรียน!E35</f>
        <v>0</v>
      </c>
      <c r="F39" s="126"/>
      <c r="G39" s="108"/>
      <c r="H39" s="108"/>
      <c r="I39" s="108"/>
      <c r="J39" s="108"/>
      <c r="K39" s="108"/>
      <c r="L39" s="109"/>
      <c r="M39" s="109"/>
      <c r="N39" s="109"/>
      <c r="O39" s="109"/>
      <c r="P39" s="109"/>
      <c r="Q39" s="109"/>
      <c r="R39" s="109"/>
      <c r="S39" s="109"/>
      <c r="T39" s="122" t="str">
        <f>IF(ข้อมูลนักเรียน!A35=""," ",SUM(คะแนนตัวชี้วัด1!G39:U39)+SUM(คะแนนตัวชี้วัด2!G39:U39)+SUM(G39:S39))</f>
        <v xml:space="preserve"> </v>
      </c>
      <c r="U39" s="191" t="str">
        <f>IF(ข้อมูลนักเรียน!A35=""," ",T39/$T$5*$U$5)</f>
        <v xml:space="preserve"> </v>
      </c>
      <c r="V39" s="188"/>
      <c r="W39" s="188"/>
      <c r="X39" s="188"/>
      <c r="Y39" s="188"/>
      <c r="Z39" s="188"/>
      <c r="AA39" s="188"/>
      <c r="AB39" s="188"/>
    </row>
    <row r="40" spans="1:28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92"/>
      <c r="V40" s="188"/>
      <c r="W40" s="188"/>
      <c r="X40" s="188"/>
      <c r="Y40" s="188"/>
      <c r="Z40" s="188"/>
      <c r="AA40" s="188"/>
      <c r="AB40" s="188"/>
    </row>
    <row r="41" spans="1:28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92"/>
      <c r="V41" s="188"/>
      <c r="W41" s="188"/>
      <c r="X41" s="188"/>
      <c r="Y41" s="188"/>
      <c r="Z41" s="188"/>
      <c r="AA41" s="188"/>
      <c r="AB41" s="188"/>
    </row>
    <row r="42" spans="1:28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92"/>
      <c r="V42" s="188"/>
      <c r="W42" s="188"/>
      <c r="X42" s="188"/>
      <c r="Y42" s="188"/>
      <c r="Z42" s="188"/>
      <c r="AA42" s="188"/>
      <c r="AB42" s="188"/>
    </row>
    <row r="43" spans="1:28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92"/>
      <c r="V43" s="188"/>
      <c r="W43" s="188"/>
      <c r="X43" s="188"/>
      <c r="Y43" s="188"/>
      <c r="Z43" s="188"/>
      <c r="AA43" s="188"/>
      <c r="AB43" s="188"/>
    </row>
    <row r="44" spans="1:28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92"/>
      <c r="V44" s="188"/>
      <c r="W44" s="188"/>
      <c r="X44" s="188"/>
      <c r="Y44" s="188"/>
      <c r="Z44" s="188"/>
      <c r="AA44" s="188"/>
      <c r="AB44" s="188"/>
    </row>
    <row r="45" spans="1:28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92"/>
      <c r="V45" s="188"/>
      <c r="W45" s="188"/>
      <c r="X45" s="188"/>
      <c r="Y45" s="188"/>
      <c r="Z45" s="188"/>
      <c r="AA45" s="188"/>
      <c r="AB45" s="188"/>
    </row>
    <row r="46" spans="1:28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92"/>
      <c r="V46" s="188"/>
      <c r="W46" s="188"/>
      <c r="X46" s="188"/>
      <c r="Y46" s="188"/>
      <c r="Z46" s="188"/>
      <c r="AA46" s="188"/>
      <c r="AB46" s="188"/>
    </row>
    <row r="47" spans="1:28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92"/>
      <c r="V47" s="188"/>
      <c r="W47" s="188"/>
      <c r="X47" s="188"/>
      <c r="Y47" s="188"/>
      <c r="Z47" s="188"/>
      <c r="AA47" s="188"/>
      <c r="AB47" s="188"/>
    </row>
    <row r="48" spans="1:28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92"/>
      <c r="V48" s="188"/>
      <c r="W48" s="188"/>
      <c r="X48" s="188"/>
      <c r="Y48" s="188"/>
      <c r="Z48" s="188"/>
      <c r="AA48" s="188"/>
      <c r="AB48" s="188"/>
    </row>
    <row r="49" spans="1:28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92"/>
      <c r="V49" s="188"/>
      <c r="W49" s="188"/>
      <c r="X49" s="188"/>
      <c r="Y49" s="188"/>
      <c r="Z49" s="188"/>
      <c r="AA49" s="188"/>
      <c r="AB49" s="188"/>
    </row>
    <row r="50" spans="1:28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92"/>
      <c r="V50" s="188"/>
      <c r="W50" s="188"/>
      <c r="X50" s="188"/>
      <c r="Y50" s="188"/>
      <c r="Z50" s="188"/>
      <c r="AA50" s="188"/>
      <c r="AB50" s="188"/>
    </row>
    <row r="51" spans="1:28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92"/>
      <c r="V51" s="188"/>
      <c r="W51" s="188"/>
      <c r="X51" s="188"/>
      <c r="Y51" s="188"/>
      <c r="Z51" s="188"/>
      <c r="AA51" s="188"/>
      <c r="AB51" s="188"/>
    </row>
    <row r="52" spans="1:28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92"/>
      <c r="V52" s="188"/>
      <c r="W52" s="188"/>
      <c r="X52" s="188"/>
      <c r="Y52" s="188"/>
      <c r="Z52" s="188"/>
      <c r="AA52" s="188"/>
      <c r="AB52" s="188"/>
    </row>
  </sheetData>
  <sheetProtection algorithmName="SHA-512" hashValue="qCG67r8Ibjzay30g9ZGIk0+KlcCpSX94WE4L7b57CAp7MSz4yFLoBYJWrrmbgsxKLP7IKhMrtQ1llMVNTxeiyg==" saltValue="swtCxCl11ujlHIDVClFrdw==" spinCount="100000" sheet="1" objects="1" scenarios="1"/>
  <protectedRanges>
    <protectedRange sqref="G3:S39" name="ช่วง1"/>
  </protectedRanges>
  <mergeCells count="8">
    <mergeCell ref="A3:A5"/>
    <mergeCell ref="B3:B5"/>
    <mergeCell ref="C3:E5"/>
    <mergeCell ref="U3:U4"/>
    <mergeCell ref="T3:T4"/>
    <mergeCell ref="B2:E2"/>
    <mergeCell ref="F2:G2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DA37-ADE4-46FE-8389-B50D0FFA77FA}">
  <sheetPr>
    <tabColor theme="9" tint="0.39997558519241921"/>
  </sheetPr>
  <dimension ref="A1:N54"/>
  <sheetViews>
    <sheetView topLeftCell="A28" zoomScaleNormal="100" workbookViewId="0">
      <selection activeCell="F41" sqref="F41"/>
    </sheetView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6" width="10.5" style="166" customWidth="1"/>
    <col min="7" max="7" width="9.09765625" style="110" customWidth="1"/>
    <col min="8" max="8" width="10.59765625" style="110" customWidth="1"/>
    <col min="9" max="9" width="10.5" style="166" customWidth="1"/>
    <col min="10" max="10" width="9.59765625" style="110" customWidth="1"/>
    <col min="11" max="11" width="5.69921875" style="111" customWidth="1"/>
    <col min="12" max="13" width="5.69921875" style="128" customWidth="1"/>
    <col min="14" max="14" width="5.8984375" style="128" customWidth="1"/>
    <col min="15" max="15" width="5.09765625" style="111" customWidth="1"/>
    <col min="16" max="16" width="5.5" style="111" customWidth="1"/>
    <col min="17" max="17" width="5.69921875" style="111" customWidth="1"/>
    <col min="18" max="18" width="6.296875" style="111" customWidth="1"/>
    <col min="19" max="19" width="6.59765625" style="111" customWidth="1"/>
    <col min="20" max="20" width="6.5" style="111" customWidth="1"/>
    <col min="21" max="16384" width="8.796875" style="111"/>
  </cols>
  <sheetData>
    <row r="1" spans="1:14" x14ac:dyDescent="0.7">
      <c r="A1" s="100" t="s">
        <v>141</v>
      </c>
      <c r="B1" s="100"/>
      <c r="C1" s="100"/>
      <c r="D1" s="100"/>
      <c r="E1" s="100"/>
      <c r="F1" s="160"/>
      <c r="G1" s="85">
        <f>ข้อมูลพื้นฐาน!B8</f>
        <v>0</v>
      </c>
      <c r="H1" s="85"/>
      <c r="I1" s="167" t="s">
        <v>155</v>
      </c>
      <c r="J1" s="77">
        <f>ข้อมูลพื้นฐาน!B9</f>
        <v>0</v>
      </c>
    </row>
    <row r="2" spans="1:14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161" t="s">
        <v>153</v>
      </c>
      <c r="G2" s="79">
        <f>ข้อมูลพื้นฐาน!B10</f>
        <v>0</v>
      </c>
      <c r="H2" s="258" t="s">
        <v>154</v>
      </c>
      <c r="I2" s="258"/>
      <c r="J2" s="127">
        <f>ข้อมูลพื้นฐาน!B14</f>
        <v>0</v>
      </c>
    </row>
    <row r="3" spans="1:14" ht="18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55" t="s">
        <v>150</v>
      </c>
      <c r="G3" s="256"/>
      <c r="H3" s="256"/>
      <c r="I3" s="256"/>
      <c r="J3" s="257"/>
    </row>
    <row r="4" spans="1:14" ht="18" customHeight="1" x14ac:dyDescent="0.7">
      <c r="A4" s="226"/>
      <c r="B4" s="227"/>
      <c r="C4" s="226"/>
      <c r="D4" s="226"/>
      <c r="E4" s="231"/>
      <c r="F4" s="162" t="s">
        <v>144</v>
      </c>
      <c r="G4" s="23" t="s">
        <v>147</v>
      </c>
      <c r="H4" s="23" t="s">
        <v>147</v>
      </c>
      <c r="I4" s="168" t="s">
        <v>17</v>
      </c>
      <c r="J4" s="253" t="s">
        <v>125</v>
      </c>
    </row>
    <row r="5" spans="1:14" ht="18" customHeight="1" x14ac:dyDescent="0.7">
      <c r="A5" s="226"/>
      <c r="B5" s="227"/>
      <c r="C5" s="228"/>
      <c r="D5" s="228"/>
      <c r="E5" s="232"/>
      <c r="F5" s="163" t="s">
        <v>146</v>
      </c>
      <c r="G5" s="24" t="s">
        <v>148</v>
      </c>
      <c r="H5" s="24" t="s">
        <v>149</v>
      </c>
      <c r="I5" s="169" t="s">
        <v>144</v>
      </c>
      <c r="J5" s="254"/>
    </row>
    <row r="6" spans="1:14" ht="18" customHeight="1" x14ac:dyDescent="0.7">
      <c r="A6" s="226"/>
      <c r="B6" s="227"/>
      <c r="C6" s="228"/>
      <c r="D6" s="228"/>
      <c r="E6" s="232"/>
      <c r="F6" s="164" t="s">
        <v>145</v>
      </c>
      <c r="G6" s="24" t="s">
        <v>145</v>
      </c>
      <c r="H6" s="24" t="s">
        <v>145</v>
      </c>
      <c r="I6" s="169" t="s">
        <v>145</v>
      </c>
      <c r="J6" s="254"/>
    </row>
    <row r="7" spans="1:14" ht="18" customHeight="1" x14ac:dyDescent="0.7">
      <c r="A7" s="226"/>
      <c r="B7" s="227"/>
      <c r="C7" s="228"/>
      <c r="D7" s="228"/>
      <c r="E7" s="232"/>
      <c r="F7" s="165">
        <f>ข้อมูลพื้นฐาน!D8</f>
        <v>0</v>
      </c>
      <c r="G7" s="135">
        <f>ข้อมูลพื้นฐาน!D9</f>
        <v>0</v>
      </c>
      <c r="H7" s="135">
        <f>ข้อมูลพื้นฐาน!D10</f>
        <v>0</v>
      </c>
      <c r="I7" s="170">
        <f>F7+G7+H7</f>
        <v>0</v>
      </c>
      <c r="J7" s="254"/>
    </row>
    <row r="8" spans="1:14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3678</v>
      </c>
      <c r="C8" s="105" t="str">
        <f>ข้อมูลนักเรียน!C2</f>
        <v>นาย</v>
      </c>
      <c r="D8" s="106" t="str">
        <f>ข้อมูลนักเรียน!D2</f>
        <v>กฤษดา</v>
      </c>
      <c r="E8" s="106" t="str">
        <f>ข้อมูลนักเรียน!E2</f>
        <v>ตาดี</v>
      </c>
      <c r="F8" s="189" t="e">
        <f>คะแนนตัวชี้วัด3!U6</f>
        <v>#DIV/0!</v>
      </c>
      <c r="G8" s="108"/>
      <c r="H8" s="108"/>
      <c r="I8" s="171" t="e">
        <f>IF(ข้อมูลนักเรียน!A2=""," ",SUM(F8:H8))</f>
        <v>#DIV/0!</v>
      </c>
      <c r="J8" s="144" t="e">
        <f>IF(ข้อมูลนักเรียน!A2=""," ",IF(I8&gt;=79.5,"4",IF(I8&gt;=74.5,"3.5",IF(I8&gt;=69.5,"3",IF(I8&gt;=64.5,"2.5",IF(I8&gt;=59.5,"2",IF(I8&gt;=54.5,"1.5",IF(I8&gt;=49.5,"1",IF(I8&gt;=0,"0"," ")))))))))</f>
        <v>#DIV/0!</v>
      </c>
      <c r="L8" s="130">
        <v>4</v>
      </c>
      <c r="M8" s="131">
        <f>COUNTIF($J$8:$J$41,"4")</f>
        <v>0</v>
      </c>
      <c r="N8" s="132" t="s">
        <v>76</v>
      </c>
    </row>
    <row r="9" spans="1:14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3782</v>
      </c>
      <c r="C9" s="105" t="str">
        <f>ข้อมูลนักเรียน!C3</f>
        <v>นาย</v>
      </c>
      <c r="D9" s="106" t="str">
        <f>ข้อมูลนักเรียน!D3</f>
        <v>อนุรักษ์</v>
      </c>
      <c r="E9" s="106" t="str">
        <f>ข้อมูลนักเรียน!E3</f>
        <v>ทองสุข</v>
      </c>
      <c r="F9" s="189" t="e">
        <f>คะแนนตัวชี้วัด3!U7</f>
        <v>#DIV/0!</v>
      </c>
      <c r="G9" s="108"/>
      <c r="H9" s="108"/>
      <c r="I9" s="171" t="e">
        <f>IF(ข้อมูลนักเรียน!A3=""," ",SUM(F9:H9))</f>
        <v>#DIV/0!</v>
      </c>
      <c r="J9" s="144" t="e">
        <f>IF(ข้อมูลนักเรียน!A3=""," ",IF(I9&gt;=79.5,"4",IF(I9&gt;=74.5,"3.5",IF(I9&gt;=69.5,"3",IF(I9&gt;=64.5,"2.5",IF(I9&gt;=59.5,"2",IF(I9&gt;=54.5,"1.5",IF(I9&gt;=49.5,"1",IF(I9&gt;=0,"0"," ")))))))))</f>
        <v>#DIV/0!</v>
      </c>
      <c r="L9" s="130">
        <v>3.5</v>
      </c>
      <c r="M9" s="131">
        <f>COUNTIF($J$8:$J$41,"3.5")</f>
        <v>0</v>
      </c>
      <c r="N9" s="132" t="s">
        <v>76</v>
      </c>
    </row>
    <row r="10" spans="1:14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4004</v>
      </c>
      <c r="C10" s="105" t="str">
        <f>ข้อมูลนักเรียน!C4</f>
        <v>นาย</v>
      </c>
      <c r="D10" s="106" t="str">
        <f>ข้อมูลนักเรียน!D4</f>
        <v>ฉันทโสภณ</v>
      </c>
      <c r="E10" s="106" t="str">
        <f>ข้อมูลนักเรียน!E4</f>
        <v>ปานเสน</v>
      </c>
      <c r="F10" s="189" t="e">
        <f>คะแนนตัวชี้วัด3!U8</f>
        <v>#DIV/0!</v>
      </c>
      <c r="G10" s="108"/>
      <c r="H10" s="108"/>
      <c r="I10" s="171" t="e">
        <f>IF(ข้อมูลนักเรียน!A4=""," ",SUM(F10:H10))</f>
        <v>#DIV/0!</v>
      </c>
      <c r="J10" s="144" t="e">
        <f>IF(ข้อมูลนักเรียน!A4=""," ",IF(I10&gt;=79.5,"4",IF(I10&gt;=74.5,"3.5",IF(I10&gt;=69.5,"3",IF(I10&gt;=64.5,"2.5",IF(I10&gt;=59.5,"2",IF(I10&gt;=54.5,"1.5",IF(I10&gt;=49.5,"1",IF(I10&gt;=0,"0"," ")))))))))</f>
        <v>#DIV/0!</v>
      </c>
      <c r="L10" s="130">
        <v>3</v>
      </c>
      <c r="M10" s="131">
        <f>COUNTIF($J$8:$J$41,"3")</f>
        <v>0</v>
      </c>
      <c r="N10" s="132" t="s">
        <v>76</v>
      </c>
    </row>
    <row r="11" spans="1:14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4005</v>
      </c>
      <c r="C11" s="105" t="str">
        <f>ข้อมูลนักเรียน!C5</f>
        <v>นาย</v>
      </c>
      <c r="D11" s="106" t="str">
        <f>ข้อมูลนักเรียน!D5</f>
        <v>ฉันทโสภี</v>
      </c>
      <c r="E11" s="106" t="str">
        <f>ข้อมูลนักเรียน!E5</f>
        <v>ปานเสน</v>
      </c>
      <c r="F11" s="189" t="e">
        <f>คะแนนตัวชี้วัด3!U9</f>
        <v>#DIV/0!</v>
      </c>
      <c r="G11" s="108"/>
      <c r="H11" s="108"/>
      <c r="I11" s="171" t="e">
        <f>IF(ข้อมูลนักเรียน!A5=""," ",SUM(F11:H11))</f>
        <v>#DIV/0!</v>
      </c>
      <c r="J11" s="144" t="e">
        <f>IF(ข้อมูลนักเรียน!A5=""," ",IF(I11&gt;=79.5,"4",IF(I11&gt;=74.5,"3.5",IF(I11&gt;=69.5,"3",IF(I11&gt;=64.5,"2.5",IF(I11&gt;=59.5,"2",IF(I11&gt;=54.5,"1.5",IF(I11&gt;=49.5,"1",IF(I11&gt;=0,"0"," ")))))))))</f>
        <v>#DIV/0!</v>
      </c>
      <c r="L11" s="130">
        <v>2.5</v>
      </c>
      <c r="M11" s="131">
        <f>COUNTIF($J$8:$J$41,"2.5")</f>
        <v>0</v>
      </c>
      <c r="N11" s="132" t="s">
        <v>76</v>
      </c>
    </row>
    <row r="12" spans="1:14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4008</v>
      </c>
      <c r="C12" s="105" t="str">
        <f>ข้อมูลนักเรียน!C6</f>
        <v>นาย</v>
      </c>
      <c r="D12" s="106" t="str">
        <f>ข้อมูลนักเรียน!D6</f>
        <v>ธนดล</v>
      </c>
      <c r="E12" s="106" t="str">
        <f>ข้อมูลนักเรียน!E6</f>
        <v>อุทัยวัฒน์</v>
      </c>
      <c r="F12" s="189" t="e">
        <f>คะแนนตัวชี้วัด3!U10</f>
        <v>#DIV/0!</v>
      </c>
      <c r="G12" s="108"/>
      <c r="H12" s="108"/>
      <c r="I12" s="171" t="e">
        <f>IF(ข้อมูลนักเรียน!A6=""," ",SUM(F12:H12))</f>
        <v>#DIV/0!</v>
      </c>
      <c r="J12" s="144" t="e">
        <f>IF(ข้อมูลนักเรียน!A6=""," ",IF(I12&gt;=79.5,"4",IF(I12&gt;=74.5,"3.5",IF(I12&gt;=69.5,"3",IF(I12&gt;=64.5,"2.5",IF(I12&gt;=59.5,"2",IF(I12&gt;=54.5,"1.5",IF(I12&gt;=49.5,"1",IF(I12&gt;=0,"0"," ")))))))))</f>
        <v>#DIV/0!</v>
      </c>
      <c r="L12" s="130">
        <v>2</v>
      </c>
      <c r="M12" s="131">
        <f>COUNTIF($J$8:$J$41,"2")</f>
        <v>0</v>
      </c>
      <c r="N12" s="132" t="s">
        <v>76</v>
      </c>
    </row>
    <row r="13" spans="1:14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4009</v>
      </c>
      <c r="C13" s="105" t="str">
        <f>ข้อมูลนักเรียน!C7</f>
        <v>นาย</v>
      </c>
      <c r="D13" s="106" t="str">
        <f>ข้อมูลนักเรียน!D7</f>
        <v>ธนภูมิ</v>
      </c>
      <c r="E13" s="106" t="str">
        <f>ข้อมูลนักเรียน!E7</f>
        <v>อินแนน</v>
      </c>
      <c r="F13" s="189" t="e">
        <f>คะแนนตัวชี้วัด3!U11</f>
        <v>#DIV/0!</v>
      </c>
      <c r="G13" s="108"/>
      <c r="H13" s="108"/>
      <c r="I13" s="171" t="e">
        <f>IF(ข้อมูลนักเรียน!A7=""," ",SUM(F13:H13))</f>
        <v>#DIV/0!</v>
      </c>
      <c r="J13" s="144" t="e">
        <f>IF(ข้อมูลนักเรียน!A7=""," ",IF(I13&gt;=79.5,"4",IF(I13&gt;=74.5,"3.5",IF(I13&gt;=69.5,"3",IF(I13&gt;=64.5,"2.5",IF(I13&gt;=59.5,"2",IF(I13&gt;=54.5,"1.5",IF(I13&gt;=49.5,"1",IF(I13&gt;=0,"0"," ")))))))))</f>
        <v>#DIV/0!</v>
      </c>
      <c r="L13" s="130">
        <v>1.5</v>
      </c>
      <c r="M13" s="131">
        <f>COUNTIF($J$8:$J$41,"1.5")</f>
        <v>0</v>
      </c>
      <c r="N13" s="132" t="s">
        <v>76</v>
      </c>
    </row>
    <row r="14" spans="1:14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4010</v>
      </c>
      <c r="C14" s="105" t="str">
        <f>ข้อมูลนักเรียน!C8</f>
        <v>นาย</v>
      </c>
      <c r="D14" s="106" t="str">
        <f>ข้อมูลนักเรียน!D8</f>
        <v>ธีรพันธ์</v>
      </c>
      <c r="E14" s="106" t="str">
        <f>ข้อมูลนักเรียน!E8</f>
        <v>พิมพ์ดี</v>
      </c>
      <c r="F14" s="189" t="e">
        <f>คะแนนตัวชี้วัด3!U12</f>
        <v>#DIV/0!</v>
      </c>
      <c r="G14" s="108"/>
      <c r="H14" s="108"/>
      <c r="I14" s="171" t="e">
        <f>IF(ข้อมูลนักเรียน!A8=""," ",SUM(F14:H14))</f>
        <v>#DIV/0!</v>
      </c>
      <c r="J14" s="144" t="e">
        <f>IF(ข้อมูลนักเรียน!A8=""," ",IF(I14&gt;=79.5,"4",IF(I14&gt;=74.5,"3.5",IF(I14&gt;=69.5,"3",IF(I14&gt;=64.5,"2.5",IF(I14&gt;=59.5,"2",IF(I14&gt;=54.5,"1.5",IF(I14&gt;=49.5,"1",IF(I14&gt;=0,"0"," ")))))))))</f>
        <v>#DIV/0!</v>
      </c>
      <c r="L14" s="130">
        <v>1</v>
      </c>
      <c r="M14" s="131">
        <f>COUNTIF($J$8:$J$41,"1")</f>
        <v>0</v>
      </c>
      <c r="N14" s="132" t="s">
        <v>76</v>
      </c>
    </row>
    <row r="15" spans="1:14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4013</v>
      </c>
      <c r="C15" s="105" t="str">
        <f>ข้อมูลนักเรียน!C9</f>
        <v>นาย</v>
      </c>
      <c r="D15" s="106" t="str">
        <f>ข้อมูลนักเรียน!D9</f>
        <v>สายนที</v>
      </c>
      <c r="E15" s="106" t="str">
        <f>ข้อมูลนักเรียน!E9</f>
        <v>แสงสุข</v>
      </c>
      <c r="F15" s="189" t="e">
        <f>คะแนนตัวชี้วัด3!U13</f>
        <v>#DIV/0!</v>
      </c>
      <c r="G15" s="108"/>
      <c r="H15" s="108"/>
      <c r="I15" s="171" t="e">
        <f>IF(ข้อมูลนักเรียน!A9=""," ",SUM(F15:H15))</f>
        <v>#DIV/0!</v>
      </c>
      <c r="J15" s="144" t="e">
        <f>IF(ข้อมูลนักเรียน!A9=""," ",IF(I15&gt;=79.5,"4",IF(I15&gt;=74.5,"3.5",IF(I15&gt;=69.5,"3",IF(I15&gt;=64.5,"2.5",IF(I15&gt;=59.5,"2",IF(I15&gt;=54.5,"1.5",IF(I15&gt;=49.5,"1",IF(I15&gt;=0,"0"," ")))))))))</f>
        <v>#DIV/0!</v>
      </c>
      <c r="L15" s="130">
        <v>0</v>
      </c>
      <c r="M15" s="131">
        <f>COUNTIF($J$8:$J$41,"0")</f>
        <v>0</v>
      </c>
      <c r="N15" s="132" t="s">
        <v>76</v>
      </c>
    </row>
    <row r="16" spans="1:14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4017</v>
      </c>
      <c r="C16" s="105" t="str">
        <f>ข้อมูลนักเรียน!C10</f>
        <v>นาย</v>
      </c>
      <c r="D16" s="106" t="str">
        <f>ข้อมูลนักเรียน!D10</f>
        <v>อำนาจ</v>
      </c>
      <c r="E16" s="106" t="str">
        <f>ข้อมูลนักเรียน!E10</f>
        <v>แซ่ลิ้ม</v>
      </c>
      <c r="F16" s="189" t="e">
        <f>คะแนนตัวชี้วัด3!U14</f>
        <v>#DIV/0!</v>
      </c>
      <c r="G16" s="108"/>
      <c r="H16" s="108"/>
      <c r="I16" s="171" t="e">
        <f>IF(ข้อมูลนักเรียน!A10=""," ",SUM(F16:H16))</f>
        <v>#DIV/0!</v>
      </c>
      <c r="J16" s="144" t="e">
        <f>IF(ข้อมูลนักเรียน!A10=""," ",IF(I16&gt;=79.5,"4",IF(I16&gt;=74.5,"3.5",IF(I16&gt;=69.5,"3",IF(I16&gt;=64.5,"2.5",IF(I16&gt;=59.5,"2",IF(I16&gt;=54.5,"1.5",IF(I16&gt;=49.5,"1",IF(I16&gt;=0,"0"," ")))))))))</f>
        <v>#DIV/0!</v>
      </c>
      <c r="L16" s="133"/>
      <c r="M16" s="130"/>
      <c r="N16" s="132"/>
    </row>
    <row r="17" spans="1:14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4027</v>
      </c>
      <c r="C17" s="105" t="str">
        <f>ข้อมูลนักเรียน!C11</f>
        <v>นาย</v>
      </c>
      <c r="D17" s="106" t="str">
        <f>ข้อมูลนักเรียน!D11</f>
        <v>พงษ์พัฒน์</v>
      </c>
      <c r="E17" s="106" t="str">
        <f>ข้อมูลนักเรียน!E11</f>
        <v>เดชะรัตนางกูร</v>
      </c>
      <c r="F17" s="189" t="e">
        <f>คะแนนตัวชี้วัด3!U15</f>
        <v>#DIV/0!</v>
      </c>
      <c r="G17" s="108"/>
      <c r="H17" s="108"/>
      <c r="I17" s="171" t="e">
        <f>IF(ข้อมูลนักเรียน!A11=""," ",SUM(F17:H17))</f>
        <v>#DIV/0!</v>
      </c>
      <c r="J17" s="144" t="e">
        <f>IF(ข้อมูลนักเรียน!A11=""," ",IF(I17&gt;=79.5,"4",IF(I17&gt;=74.5,"3.5",IF(I17&gt;=69.5,"3",IF(I17&gt;=64.5,"2.5",IF(I17&gt;=59.5,"2",IF(I17&gt;=54.5,"1.5",IF(I17&gt;=49.5,"1",IF(I17&gt;=0,"0"," ")))))))))</f>
        <v>#DIV/0!</v>
      </c>
      <c r="L17" s="129"/>
      <c r="M17" s="129"/>
      <c r="N17" s="129"/>
    </row>
    <row r="18" spans="1:14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4097</v>
      </c>
      <c r="C18" s="105" t="str">
        <f>ข้อมูลนักเรียน!C12</f>
        <v>นาย</v>
      </c>
      <c r="D18" s="106" t="str">
        <f>ข้อมูลนักเรียน!D12</f>
        <v>เสฎฐวุฒิ</v>
      </c>
      <c r="E18" s="106" t="str">
        <f>ข้อมูลนักเรียน!E12</f>
        <v>ยศศิริ</v>
      </c>
      <c r="F18" s="189" t="e">
        <f>คะแนนตัวชี้วัด3!U16</f>
        <v>#DIV/0!</v>
      </c>
      <c r="G18" s="108"/>
      <c r="H18" s="108"/>
      <c r="I18" s="171" t="e">
        <f>IF(ข้อมูลนักเรียน!A12=""," ",SUM(F18:H18))</f>
        <v>#DIV/0!</v>
      </c>
      <c r="J18" s="144" t="e">
        <f>IF(ข้อมูลนักเรียน!A12=""," ",IF(I18&gt;=79.5,"4",IF(I18&gt;=74.5,"3.5",IF(I18&gt;=69.5,"3",IF(I18&gt;=64.5,"2.5",IF(I18&gt;=59.5,"2",IF(I18&gt;=54.5,"1.5",IF(I18&gt;=49.5,"1",IF(I18&gt;=0,"0"," ")))))))))</f>
        <v>#DIV/0!</v>
      </c>
      <c r="L18" s="129"/>
      <c r="M18" s="129"/>
      <c r="N18" s="129"/>
    </row>
    <row r="19" spans="1:14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4111</v>
      </c>
      <c r="C19" s="105" t="str">
        <f>ข้อมูลนักเรียน!C13</f>
        <v>นาย</v>
      </c>
      <c r="D19" s="106" t="str">
        <f>ข้อมูลนักเรียน!D13</f>
        <v>เอกมงคล</v>
      </c>
      <c r="E19" s="106" t="str">
        <f>ข้อมูลนักเรียน!E13</f>
        <v>คำบัง</v>
      </c>
      <c r="F19" s="189" t="e">
        <f>คะแนนตัวชี้วัด3!U17</f>
        <v>#DIV/0!</v>
      </c>
      <c r="G19" s="108"/>
      <c r="H19" s="108"/>
      <c r="I19" s="171" t="e">
        <f>IF(ข้อมูลนักเรียน!A13=""," ",SUM(F19:H19))</f>
        <v>#DIV/0!</v>
      </c>
      <c r="J19" s="144" t="e">
        <f>IF(ข้อมูลนักเรียน!A13=""," ",IF(I19&gt;=79.5,"4",IF(I19&gt;=74.5,"3.5",IF(I19&gt;=69.5,"3",IF(I19&gt;=64.5,"2.5",IF(I19&gt;=59.5,"2",IF(I19&gt;=54.5,"1.5",IF(I19&gt;=49.5,"1",IF(I19&gt;=0,"0"," ")))))))))</f>
        <v>#DIV/0!</v>
      </c>
      <c r="L19" s="129"/>
      <c r="M19" s="129"/>
      <c r="N19" s="129"/>
    </row>
    <row r="20" spans="1:14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4160</v>
      </c>
      <c r="C20" s="105" t="str">
        <f>ข้อมูลนักเรียน!C14</f>
        <v>นาย</v>
      </c>
      <c r="D20" s="106" t="str">
        <f>ข้อมูลนักเรียน!D14</f>
        <v>ธีรวัฒน์</v>
      </c>
      <c r="E20" s="106" t="str">
        <f>ข้อมูลนักเรียน!E14</f>
        <v>คำน้อย</v>
      </c>
      <c r="F20" s="189" t="e">
        <f>คะแนนตัวชี้วัด3!U18</f>
        <v>#DIV/0!</v>
      </c>
      <c r="G20" s="108"/>
      <c r="H20" s="108"/>
      <c r="I20" s="171" t="e">
        <f>IF(ข้อมูลนักเรียน!A14=""," ",SUM(F20:H20))</f>
        <v>#DIV/0!</v>
      </c>
      <c r="J20" s="144" t="e">
        <f>IF(ข้อมูลนักเรียน!A14=""," ",IF(I20&gt;=79.5,"4",IF(I20&gt;=74.5,"3.5",IF(I20&gt;=69.5,"3",IF(I20&gt;=64.5,"2.5",IF(I20&gt;=59.5,"2",IF(I20&gt;=54.5,"1.5",IF(I20&gt;=49.5,"1",IF(I20&gt;=0,"0"," ")))))))))</f>
        <v>#DIV/0!</v>
      </c>
      <c r="L20" s="129"/>
      <c r="M20" s="129"/>
      <c r="N20" s="129"/>
    </row>
    <row r="21" spans="1:14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4161</v>
      </c>
      <c r="C21" s="105" t="str">
        <f>ข้อมูลนักเรียน!C15</f>
        <v>นาย</v>
      </c>
      <c r="D21" s="106" t="str">
        <f>ข้อมูลนักเรียน!D15</f>
        <v>ธนวัศ</v>
      </c>
      <c r="E21" s="106" t="str">
        <f>ข้อมูลนักเรียน!E15</f>
        <v>พรหมนิล</v>
      </c>
      <c r="F21" s="189" t="e">
        <f>คะแนนตัวชี้วัด3!U19</f>
        <v>#DIV/0!</v>
      </c>
      <c r="G21" s="108"/>
      <c r="H21" s="108"/>
      <c r="I21" s="171" t="e">
        <f>IF(ข้อมูลนักเรียน!A15=""," ",SUM(F21:H21))</f>
        <v>#DIV/0!</v>
      </c>
      <c r="J21" s="144" t="e">
        <f>IF(ข้อมูลนักเรียน!A15=""," ",IF(I21&gt;=79.5,"4",IF(I21&gt;=74.5,"3.5",IF(I21&gt;=69.5,"3",IF(I21&gt;=64.5,"2.5",IF(I21&gt;=59.5,"2",IF(I21&gt;=54.5,"1.5",IF(I21&gt;=49.5,"1",IF(I21&gt;=0,"0"," ")))))))))</f>
        <v>#DIV/0!</v>
      </c>
      <c r="L21" s="129"/>
      <c r="M21" s="129"/>
      <c r="N21" s="129"/>
    </row>
    <row r="22" spans="1:14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4164</v>
      </c>
      <c r="C22" s="105" t="str">
        <f>ข้อมูลนักเรียน!C16</f>
        <v>นาย</v>
      </c>
      <c r="D22" s="106" t="str">
        <f>ข้อมูลนักเรียน!D16</f>
        <v>นพรัตน์</v>
      </c>
      <c r="E22" s="106" t="str">
        <f>ข้อมูลนักเรียน!E16</f>
        <v>บางทับ</v>
      </c>
      <c r="F22" s="189" t="e">
        <f>คะแนนตัวชี้วัด3!U20</f>
        <v>#DIV/0!</v>
      </c>
      <c r="G22" s="108"/>
      <c r="H22" s="108"/>
      <c r="I22" s="171" t="e">
        <f>IF(ข้อมูลนักเรียน!A16=""," ",SUM(F22:H22))</f>
        <v>#DIV/0!</v>
      </c>
      <c r="J22" s="144" t="e">
        <f>IF(ข้อมูลนักเรียน!A16=""," ",IF(I22&gt;=79.5,"4",IF(I22&gt;=74.5,"3.5",IF(I22&gt;=69.5,"3",IF(I22&gt;=64.5,"2.5",IF(I22&gt;=59.5,"2",IF(I22&gt;=54.5,"1.5",IF(I22&gt;=49.5,"1",IF(I22&gt;=0,"0"," ")))))))))</f>
        <v>#DIV/0!</v>
      </c>
      <c r="L22" s="129"/>
      <c r="M22" s="129"/>
      <c r="N22" s="129"/>
    </row>
    <row r="23" spans="1:14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3596</v>
      </c>
      <c r="C23" s="105" t="str">
        <f>ข้อมูลนักเรียน!C17</f>
        <v>น.ส.</v>
      </c>
      <c r="D23" s="106" t="str">
        <f>ข้อมูลนักเรียน!D17</f>
        <v>ธีราภรณ์</v>
      </c>
      <c r="E23" s="106" t="str">
        <f>ข้อมูลนักเรียน!E17</f>
        <v>แสนเหมือน</v>
      </c>
      <c r="F23" s="189" t="e">
        <f>คะแนนตัวชี้วัด3!U21</f>
        <v>#DIV/0!</v>
      </c>
      <c r="G23" s="108"/>
      <c r="H23" s="108"/>
      <c r="I23" s="171" t="e">
        <f>IF(ข้อมูลนักเรียน!A17=""," ",SUM(F23:H23))</f>
        <v>#DIV/0!</v>
      </c>
      <c r="J23" s="144" t="e">
        <f>IF(ข้อมูลนักเรียน!A17=""," ",IF(I23&gt;=79.5,"4",IF(I23&gt;=74.5,"3.5",IF(I23&gt;=69.5,"3",IF(I23&gt;=64.5,"2.5",IF(I23&gt;=59.5,"2",IF(I23&gt;=54.5,"1.5",IF(I23&gt;=49.5,"1",IF(I23&gt;=0,"0"," ")))))))))</f>
        <v>#DIV/0!</v>
      </c>
      <c r="L23" s="129"/>
      <c r="M23" s="129"/>
      <c r="N23" s="129"/>
    </row>
    <row r="24" spans="1:14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4020</v>
      </c>
      <c r="C24" s="105" t="str">
        <f>ข้อมูลนักเรียน!C18</f>
        <v>น.ส.</v>
      </c>
      <c r="D24" s="106" t="str">
        <f>ข้อมูลนักเรียน!D18</f>
        <v>นันทพร</v>
      </c>
      <c r="E24" s="106" t="str">
        <f>ข้อมูลนักเรียน!E18</f>
        <v>พรหมขัติแก้ว</v>
      </c>
      <c r="F24" s="189" t="e">
        <f>คะแนนตัวชี้วัด3!U22</f>
        <v>#DIV/0!</v>
      </c>
      <c r="G24" s="108"/>
      <c r="H24" s="108"/>
      <c r="I24" s="171" t="e">
        <f>IF(ข้อมูลนักเรียน!A18=""," ",SUM(F24:H24))</f>
        <v>#DIV/0!</v>
      </c>
      <c r="J24" s="144" t="e">
        <f>IF(ข้อมูลนักเรียน!A18=""," ",IF(I24&gt;=79.5,"4",IF(I24&gt;=74.5,"3.5",IF(I24&gt;=69.5,"3",IF(I24&gt;=64.5,"2.5",IF(I24&gt;=59.5,"2",IF(I24&gt;=54.5,"1.5",IF(I24&gt;=49.5,"1",IF(I24&gt;=0,"0"," ")))))))))</f>
        <v>#DIV/0!</v>
      </c>
      <c r="L24" s="129"/>
      <c r="M24" s="129"/>
      <c r="N24" s="129"/>
    </row>
    <row r="25" spans="1:14" s="113" customFormat="1" ht="18" customHeight="1" x14ac:dyDescent="0.25">
      <c r="A25" s="103">
        <f>ข้อมูลนักเรียน!A19</f>
        <v>18</v>
      </c>
      <c r="B25" s="104">
        <f>ข้อมูลนักเรียน!B19</f>
        <v>4029</v>
      </c>
      <c r="C25" s="105" t="str">
        <f>ข้อมูลนักเรียน!C19</f>
        <v>น.ส.</v>
      </c>
      <c r="D25" s="106" t="str">
        <f>ข้อมูลนักเรียน!D19</f>
        <v>จีรวรรณ</v>
      </c>
      <c r="E25" s="106" t="str">
        <f>ข้อมูลนักเรียน!E19</f>
        <v>เกตุแก้ว</v>
      </c>
      <c r="F25" s="189" t="e">
        <f>คะแนนตัวชี้วัด3!U23</f>
        <v>#DIV/0!</v>
      </c>
      <c r="G25" s="108"/>
      <c r="H25" s="108"/>
      <c r="I25" s="171" t="e">
        <f>IF(ข้อมูลนักเรียน!A19=""," ",SUM(F25:H25))</f>
        <v>#DIV/0!</v>
      </c>
      <c r="J25" s="144" t="e">
        <f>IF(ข้อมูลนักเรียน!A19=""," ",IF(I25&gt;=79.5,"4",IF(I25&gt;=74.5,"3.5",IF(I25&gt;=69.5,"3",IF(I25&gt;=64.5,"2.5",IF(I25&gt;=59.5,"2",IF(I25&gt;=54.5,"1.5",IF(I25&gt;=49.5,"1",IF(I25&gt;=0,"0"," ")))))))))</f>
        <v>#DIV/0!</v>
      </c>
      <c r="L25" s="129"/>
      <c r="M25" s="129"/>
      <c r="N25" s="129"/>
    </row>
    <row r="26" spans="1:14" s="113" customFormat="1" ht="18" customHeight="1" x14ac:dyDescent="0.25">
      <c r="A26" s="103">
        <f>ข้อมูลนักเรียน!A20</f>
        <v>19</v>
      </c>
      <c r="B26" s="104">
        <f>ข้อมูลนักเรียน!B20</f>
        <v>4031</v>
      </c>
      <c r="C26" s="105" t="str">
        <f>ข้อมูลนักเรียน!C20</f>
        <v>น.ส.</v>
      </c>
      <c r="D26" s="106" t="str">
        <f>ข้อมูลนักเรียน!D20</f>
        <v>กรรณิกา</v>
      </c>
      <c r="E26" s="106" t="str">
        <f>ข้อมูลนักเรียน!E20</f>
        <v>สอบกระโทก</v>
      </c>
      <c r="F26" s="189" t="e">
        <f>คะแนนตัวชี้วัด3!U24</f>
        <v>#DIV/0!</v>
      </c>
      <c r="G26" s="108"/>
      <c r="H26" s="108"/>
      <c r="I26" s="171" t="e">
        <f>IF(ข้อมูลนักเรียน!A20=""," ",SUM(F26:H26))</f>
        <v>#DIV/0!</v>
      </c>
      <c r="J26" s="144" t="e">
        <f>IF(ข้อมูลนักเรียน!A20=""," ",IF(I26&gt;=79.5,"4",IF(I26&gt;=74.5,"3.5",IF(I26&gt;=69.5,"3",IF(I26&gt;=64.5,"2.5",IF(I26&gt;=59.5,"2",IF(I26&gt;=54.5,"1.5",IF(I26&gt;=49.5,"1",IF(I26&gt;=0,"0"," ")))))))))</f>
        <v>#DIV/0!</v>
      </c>
      <c r="L26" s="129"/>
      <c r="M26" s="129"/>
      <c r="N26" s="129"/>
    </row>
    <row r="27" spans="1:14" s="113" customFormat="1" ht="18" customHeight="1" x14ac:dyDescent="0.25">
      <c r="A27" s="103">
        <f>ข้อมูลนักเรียน!A21</f>
        <v>20</v>
      </c>
      <c r="B27" s="104">
        <f>ข้อมูลนักเรียน!B21</f>
        <v>4162</v>
      </c>
      <c r="C27" s="105" t="str">
        <f>ข้อมูลนักเรียน!C21</f>
        <v>น.ส.</v>
      </c>
      <c r="D27" s="106" t="str">
        <f>ข้อมูลนักเรียน!D21</f>
        <v>จุฑารัตน์</v>
      </c>
      <c r="E27" s="106" t="str">
        <f>ข้อมูลนักเรียน!E21</f>
        <v>วังคีรี</v>
      </c>
      <c r="F27" s="189" t="e">
        <f>คะแนนตัวชี้วัด3!U25</f>
        <v>#DIV/0!</v>
      </c>
      <c r="G27" s="108"/>
      <c r="H27" s="108"/>
      <c r="I27" s="171" t="e">
        <f>IF(ข้อมูลนักเรียน!A21=""," ",SUM(F27:H27))</f>
        <v>#DIV/0!</v>
      </c>
      <c r="J27" s="144" t="e">
        <f>IF(ข้อมูลนักเรียน!A21=""," ",IF(I27&gt;=79.5,"4",IF(I27&gt;=74.5,"3.5",IF(I27&gt;=69.5,"3",IF(I27&gt;=64.5,"2.5",IF(I27&gt;=59.5,"2",IF(I27&gt;=54.5,"1.5",IF(I27&gt;=49.5,"1",IF(I27&gt;=0,"0"," ")))))))))</f>
        <v>#DIV/0!</v>
      </c>
      <c r="L27" s="129"/>
      <c r="M27" s="129"/>
      <c r="N27" s="129"/>
    </row>
    <row r="28" spans="1:14" s="113" customFormat="1" ht="18" customHeight="1" x14ac:dyDescent="0.25">
      <c r="A28" s="103">
        <f>ข้อมูลนักเรียน!A22</f>
        <v>21</v>
      </c>
      <c r="B28" s="104">
        <f>ข้อมูลนักเรียน!B22</f>
        <v>4163</v>
      </c>
      <c r="C28" s="105" t="str">
        <f>ข้อมูลนักเรียน!C22</f>
        <v>น.ส.</v>
      </c>
      <c r="D28" s="106" t="str">
        <f>ข้อมูลนักเรียน!D22</f>
        <v>ปิยวรรณ</v>
      </c>
      <c r="E28" s="106" t="str">
        <f>ข้อมูลนักเรียน!E22</f>
        <v>ภู่ระแก้ว</v>
      </c>
      <c r="F28" s="189" t="e">
        <f>คะแนนตัวชี้วัด3!U26</f>
        <v>#DIV/0!</v>
      </c>
      <c r="G28" s="108"/>
      <c r="H28" s="108"/>
      <c r="I28" s="171" t="e">
        <f>IF(ข้อมูลนักเรียน!A22=""," ",SUM(F28:H28))</f>
        <v>#DIV/0!</v>
      </c>
      <c r="J28" s="144" t="e">
        <f>IF(ข้อมูลนักเรียน!A22=""," ",IF(I28&gt;=79.5,"4",IF(I28&gt;=74.5,"3.5",IF(I28&gt;=69.5,"3",IF(I28&gt;=64.5,"2.5",IF(I28&gt;=59.5,"2",IF(I28&gt;=54.5,"1.5",IF(I28&gt;=49.5,"1",IF(I28&gt;=0,"0"," ")))))))))</f>
        <v>#DIV/0!</v>
      </c>
      <c r="L28" s="129"/>
      <c r="M28" s="129"/>
      <c r="N28" s="129"/>
    </row>
    <row r="29" spans="1:14" s="113" customFormat="1" ht="18" customHeight="1" x14ac:dyDescent="0.25">
      <c r="A29" s="103">
        <f>ข้อมูลนักเรียน!A23</f>
        <v>22</v>
      </c>
      <c r="B29" s="104">
        <f>ข้อมูลนักเรียน!B23</f>
        <v>4165</v>
      </c>
      <c r="C29" s="105" t="str">
        <f>ข้อมูลนักเรียน!C23</f>
        <v>น.ส.</v>
      </c>
      <c r="D29" s="106" t="str">
        <f>ข้อมูลนักเรียน!D23</f>
        <v>อริษา</v>
      </c>
      <c r="E29" s="106" t="str">
        <f>ข้อมูลนักเรียน!E23</f>
        <v>คำดก</v>
      </c>
      <c r="F29" s="189" t="e">
        <f>คะแนนตัวชี้วัด3!U27</f>
        <v>#DIV/0!</v>
      </c>
      <c r="G29" s="108"/>
      <c r="H29" s="108"/>
      <c r="I29" s="171" t="e">
        <f>IF(ข้อมูลนักเรียน!A23=""," ",SUM(F29:H29))</f>
        <v>#DIV/0!</v>
      </c>
      <c r="J29" s="144" t="e">
        <f>IF(ข้อมูลนักเรียน!A23=""," ",IF(I29&gt;=79.5,"4",IF(I29&gt;=74.5,"3.5",IF(I29&gt;=69.5,"3",IF(I29&gt;=64.5,"2.5",IF(I29&gt;=59.5,"2",IF(I29&gt;=54.5,"1.5",IF(I29&gt;=49.5,"1",IF(I29&gt;=0,"0"," ")))))))))</f>
        <v>#DIV/0!</v>
      </c>
      <c r="L29" s="129"/>
      <c r="M29" s="129"/>
      <c r="N29" s="129"/>
    </row>
    <row r="30" spans="1:14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89" t="str">
        <f>คะแนนตัวชี้วัด3!U28</f>
        <v xml:space="preserve"> </v>
      </c>
      <c r="G30" s="108"/>
      <c r="H30" s="108"/>
      <c r="I30" s="171" t="str">
        <f>IF(ข้อมูลนักเรียน!A24=""," ",SUM(F30:H30))</f>
        <v xml:space="preserve"> </v>
      </c>
      <c r="J30" s="144" t="str">
        <f>IF(ข้อมูลนักเรียน!A24=""," ",IF(I30&gt;=79.5,"4",IF(I30&gt;=74.5,"3.5",IF(I30&gt;=69.5,"3",IF(I30&gt;=64.5,"2.5",IF(I30&gt;=59.5,"2",IF(I30&gt;=54.5,"1.5",IF(I30&gt;=49.5,"1",IF(I30&gt;=0,"0"," ")))))))))</f>
        <v xml:space="preserve"> </v>
      </c>
      <c r="L30" s="129"/>
      <c r="M30" s="129"/>
      <c r="N30" s="129"/>
    </row>
    <row r="31" spans="1:14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89" t="str">
        <f>คะแนนตัวชี้วัด3!U29</f>
        <v xml:space="preserve"> </v>
      </c>
      <c r="G31" s="108"/>
      <c r="H31" s="108"/>
      <c r="I31" s="171" t="str">
        <f>IF(ข้อมูลนักเรียน!A25=""," ",SUM(F31:H31))</f>
        <v xml:space="preserve"> </v>
      </c>
      <c r="J31" s="144" t="str">
        <f>IF(ข้อมูลนักเรียน!A25=""," ",IF(I31&gt;=79.5,"4",IF(I31&gt;=74.5,"3.5",IF(I31&gt;=69.5,"3",IF(I31&gt;=64.5,"2.5",IF(I31&gt;=59.5,"2",IF(I31&gt;=54.5,"1.5",IF(I31&gt;=49.5,"1",IF(I31&gt;=0,"0"," ")))))))))</f>
        <v xml:space="preserve"> </v>
      </c>
      <c r="L31" s="129"/>
      <c r="M31" s="129"/>
      <c r="N31" s="129"/>
    </row>
    <row r="32" spans="1:14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89" t="str">
        <f>คะแนนตัวชี้วัด3!U30</f>
        <v xml:space="preserve"> </v>
      </c>
      <c r="G32" s="108"/>
      <c r="H32" s="108"/>
      <c r="I32" s="171" t="str">
        <f>IF(ข้อมูลนักเรียน!A26=""," ",SUM(F32:H32))</f>
        <v xml:space="preserve"> </v>
      </c>
      <c r="J32" s="144" t="str">
        <f>IF(ข้อมูลนักเรียน!A26=""," ",IF(I32&gt;=79.5,"4",IF(I32&gt;=74.5,"3.5",IF(I32&gt;=69.5,"3",IF(I32&gt;=64.5,"2.5",IF(I32&gt;=59.5,"2",IF(I32&gt;=54.5,"1.5",IF(I32&gt;=49.5,"1",IF(I32&gt;=0,"0"," ")))))))))</f>
        <v xml:space="preserve"> </v>
      </c>
      <c r="L32" s="129"/>
      <c r="M32" s="129"/>
      <c r="N32" s="129"/>
    </row>
    <row r="33" spans="1:14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89" t="str">
        <f>คะแนนตัวชี้วัด3!U31</f>
        <v xml:space="preserve"> </v>
      </c>
      <c r="G33" s="108"/>
      <c r="H33" s="108"/>
      <c r="I33" s="171" t="str">
        <f>IF(ข้อมูลนักเรียน!A27=""," ",SUM(F33:H33))</f>
        <v xml:space="preserve"> </v>
      </c>
      <c r="J33" s="144" t="str">
        <f>IF(ข้อมูลนักเรียน!A27=""," ",IF(I33&gt;=79.5,"4",IF(I33&gt;=74.5,"3.5",IF(I33&gt;=69.5,"3",IF(I33&gt;=64.5,"2.5",IF(I33&gt;=59.5,"2",IF(I33&gt;=54.5,"1.5",IF(I33&gt;=49.5,"1",IF(I33&gt;=0,"0"," ")))))))))</f>
        <v xml:space="preserve"> </v>
      </c>
      <c r="L33" s="129"/>
      <c r="M33" s="129"/>
      <c r="N33" s="129"/>
    </row>
    <row r="34" spans="1:14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89" t="str">
        <f>คะแนนตัวชี้วัด3!U32</f>
        <v xml:space="preserve"> </v>
      </c>
      <c r="G34" s="108"/>
      <c r="H34" s="108"/>
      <c r="I34" s="171" t="str">
        <f>IF(ข้อมูลนักเรียน!A28=""," ",SUM(F34:H34))</f>
        <v xml:space="preserve"> </v>
      </c>
      <c r="J34" s="144" t="str">
        <f>IF(ข้อมูลนักเรียน!A28=""," ",IF(I34&gt;=79.5,"4",IF(I34&gt;=74.5,"3.5",IF(I34&gt;=69.5,"3",IF(I34&gt;=64.5,"2.5",IF(I34&gt;=59.5,"2",IF(I34&gt;=54.5,"1.5",IF(I34&gt;=49.5,"1",IF(I34&gt;=0,"0"," ")))))))))</f>
        <v xml:space="preserve"> </v>
      </c>
      <c r="L34" s="129"/>
      <c r="M34" s="129"/>
      <c r="N34" s="129"/>
    </row>
    <row r="35" spans="1:14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89" t="str">
        <f>คะแนนตัวชี้วัด3!U33</f>
        <v xml:space="preserve"> </v>
      </c>
      <c r="G35" s="108"/>
      <c r="H35" s="108"/>
      <c r="I35" s="171" t="str">
        <f>IF(ข้อมูลนักเรียน!A29=""," ",SUM(F35:H35))</f>
        <v xml:space="preserve"> </v>
      </c>
      <c r="J35" s="144" t="str">
        <f>IF(ข้อมูลนักเรียน!A29=""," ",IF(I35&gt;=79.5,"4",IF(I35&gt;=74.5,"3.5",IF(I35&gt;=69.5,"3",IF(I35&gt;=64.5,"2.5",IF(I35&gt;=59.5,"2",IF(I35&gt;=54.5,"1.5",IF(I35&gt;=49.5,"1",IF(I35&gt;=0,"0"," ")))))))))</f>
        <v xml:space="preserve"> </v>
      </c>
      <c r="L35" s="129"/>
      <c r="M35" s="129"/>
      <c r="N35" s="129"/>
    </row>
    <row r="36" spans="1:14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89" t="str">
        <f>คะแนนตัวชี้วัด3!U34</f>
        <v xml:space="preserve"> </v>
      </c>
      <c r="G36" s="108"/>
      <c r="H36" s="108"/>
      <c r="I36" s="171" t="str">
        <f>IF(ข้อมูลนักเรียน!A30=""," ",SUM(F36:H36))</f>
        <v xml:space="preserve"> </v>
      </c>
      <c r="J36" s="144" t="str">
        <f>IF(ข้อมูลนักเรียน!A30=""," ",IF(I36&gt;=79.5,"4",IF(I36&gt;=74.5,"3.5",IF(I36&gt;=69.5,"3",IF(I36&gt;=64.5,"2.5",IF(I36&gt;=59.5,"2",IF(I36&gt;=54.5,"1.5",IF(I36&gt;=49.5,"1",IF(I36&gt;=0,"0"," ")))))))))</f>
        <v xml:space="preserve"> </v>
      </c>
      <c r="L36" s="129"/>
      <c r="M36" s="129"/>
      <c r="N36" s="129"/>
    </row>
    <row r="37" spans="1:14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89" t="str">
        <f>คะแนนตัวชี้วัด3!U35</f>
        <v xml:space="preserve"> </v>
      </c>
      <c r="G37" s="108"/>
      <c r="H37" s="108"/>
      <c r="I37" s="171" t="str">
        <f>IF(ข้อมูลนักเรียน!A31=""," ",SUM(F37:H37))</f>
        <v xml:space="preserve"> </v>
      </c>
      <c r="J37" s="144" t="str">
        <f>IF(ข้อมูลนักเรียน!A31=""," ",IF(I37&gt;=79.5,"4",IF(I37&gt;=74.5,"3.5",IF(I37&gt;=69.5,"3",IF(I37&gt;=64.5,"2.5",IF(I37&gt;=59.5,"2",IF(I37&gt;=54.5,"1.5",IF(I37&gt;=49.5,"1",IF(I37&gt;=0,"0"," ")))))))))</f>
        <v xml:space="preserve"> </v>
      </c>
      <c r="L37" s="129"/>
      <c r="M37" s="129"/>
      <c r="N37" s="129"/>
    </row>
    <row r="38" spans="1:14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89" t="str">
        <f>คะแนนตัวชี้วัด3!U36</f>
        <v xml:space="preserve"> </v>
      </c>
      <c r="G38" s="108"/>
      <c r="H38" s="108"/>
      <c r="I38" s="171" t="str">
        <f>IF(ข้อมูลนักเรียน!A32=""," ",SUM(F38:H38))</f>
        <v xml:space="preserve"> </v>
      </c>
      <c r="J38" s="144" t="str">
        <f>IF(ข้อมูลนักเรียน!A32=""," ",IF(I38&gt;=79.5,"4",IF(I38&gt;=74.5,"3.5",IF(I38&gt;=69.5,"3",IF(I38&gt;=64.5,"2.5",IF(I38&gt;=59.5,"2",IF(I38&gt;=54.5,"1.5",IF(I38&gt;=49.5,"1",IF(I38&gt;=0,"0"," ")))))))))</f>
        <v xml:space="preserve"> </v>
      </c>
      <c r="L38" s="129"/>
      <c r="M38" s="129"/>
      <c r="N38" s="129"/>
    </row>
    <row r="39" spans="1:14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89" t="str">
        <f>คะแนนตัวชี้วัด3!U37</f>
        <v xml:space="preserve"> </v>
      </c>
      <c r="G39" s="108"/>
      <c r="H39" s="108"/>
      <c r="I39" s="171" t="str">
        <f>IF(ข้อมูลนักเรียน!A33=""," ",SUM(F39:H39))</f>
        <v xml:space="preserve"> </v>
      </c>
      <c r="J39" s="144" t="str">
        <f>IF(ข้อมูลนักเรียน!A33=""," ",IF(I39&gt;=79.5,"4",IF(I39&gt;=74.5,"3.5",IF(I39&gt;=69.5,"3",IF(I39&gt;=64.5,"2.5",IF(I39&gt;=59.5,"2",IF(I39&gt;=54.5,"1.5",IF(I39&gt;=49.5,"1",IF(I39&gt;=0,"0"," ")))))))))</f>
        <v xml:space="preserve"> </v>
      </c>
      <c r="L39" s="129"/>
      <c r="M39" s="129"/>
      <c r="N39" s="129"/>
    </row>
    <row r="40" spans="1:14" s="113" customFormat="1" ht="18" customHeigh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89" t="str">
        <f>คะแนนตัวชี้วัด3!U38</f>
        <v xml:space="preserve"> </v>
      </c>
      <c r="G40" s="108"/>
      <c r="H40" s="108"/>
      <c r="I40" s="171" t="str">
        <f>IF(ข้อมูลนักเรียน!A34=""," ",SUM(F40:H40))</f>
        <v xml:space="preserve"> </v>
      </c>
      <c r="J40" s="144" t="str">
        <f>IF(ข้อมูลนักเรียน!A34=""," ",IF(I40&gt;=79.5,"4",IF(I40&gt;=74.5,"3.5",IF(I40&gt;=69.5,"3",IF(I40&gt;=64.5,"2.5",IF(I40&gt;=59.5,"2",IF(I40&gt;=54.5,"1.5",IF(I40&gt;=49.5,"1",IF(I40&gt;=0,"0"," ")))))))))</f>
        <v xml:space="preserve"> </v>
      </c>
      <c r="L40" s="129"/>
      <c r="M40" s="129"/>
      <c r="N40" s="129"/>
    </row>
    <row r="41" spans="1:14" s="113" customFormat="1" ht="18" customHeight="1" x14ac:dyDescent="0.25">
      <c r="A41" s="103">
        <f>ข้อมูลนักเรียน!A35</f>
        <v>0</v>
      </c>
      <c r="B41" s="104">
        <f>ข้อมูลนักเรียน!B35</f>
        <v>0</v>
      </c>
      <c r="C41" s="105">
        <f>ข้อมูลนักเรียน!C35</f>
        <v>0</v>
      </c>
      <c r="D41" s="106">
        <f>ข้อมูลนักเรียน!D35</f>
        <v>0</v>
      </c>
      <c r="E41" s="106">
        <f>ข้อมูลนักเรียน!E35</f>
        <v>0</v>
      </c>
      <c r="F41" s="189" t="str">
        <f>คะแนนตัวชี้วัด3!U39</f>
        <v xml:space="preserve"> </v>
      </c>
      <c r="G41" s="108"/>
      <c r="H41" s="108"/>
      <c r="I41" s="171" t="str">
        <f>IF(ข้อมูลนักเรียน!A35=""," ",SUM(F41:H41))</f>
        <v xml:space="preserve"> </v>
      </c>
      <c r="J41" s="144" t="str">
        <f>IF(ข้อมูลนักเรียน!A35=""," ",IF(I41&gt;=79.5,"4",IF(I41&gt;=74.5,"3.5",IF(I41&gt;=69.5,"3",IF(I41&gt;=64.5,"2.5",IF(I41&gt;=59.5,"2",IF(I41&gt;=54.5,"1.5",IF(I41&gt;=49.5,"1",IF(I41&gt;=0,"0"," ")))))))))</f>
        <v xml:space="preserve"> </v>
      </c>
      <c r="L41" s="129"/>
      <c r="M41" s="129"/>
      <c r="N41" s="129"/>
    </row>
    <row r="42" spans="1:14" s="113" customFormat="1" x14ac:dyDescent="0.25">
      <c r="A42" s="110"/>
      <c r="B42" s="110"/>
      <c r="F42" s="166"/>
      <c r="G42" s="110"/>
      <c r="H42" s="110"/>
      <c r="I42" s="166"/>
      <c r="J42" s="110"/>
      <c r="L42" s="129"/>
      <c r="M42" s="129"/>
      <c r="N42" s="129"/>
    </row>
    <row r="43" spans="1:14" s="113" customFormat="1" x14ac:dyDescent="0.25">
      <c r="A43" s="110"/>
      <c r="B43" s="110"/>
      <c r="F43" s="166"/>
      <c r="G43" s="110"/>
      <c r="H43" s="110"/>
      <c r="I43" s="166"/>
      <c r="J43" s="110"/>
      <c r="L43" s="129"/>
      <c r="M43" s="129"/>
      <c r="N43" s="129"/>
    </row>
    <row r="44" spans="1:14" s="113" customFormat="1" x14ac:dyDescent="0.25">
      <c r="A44" s="110"/>
      <c r="B44" s="110"/>
      <c r="F44" s="166"/>
      <c r="G44" s="110"/>
      <c r="H44" s="110"/>
      <c r="I44" s="166"/>
      <c r="J44" s="110"/>
      <c r="L44" s="129"/>
      <c r="M44" s="129"/>
      <c r="N44" s="129"/>
    </row>
    <row r="45" spans="1:14" s="113" customFormat="1" x14ac:dyDescent="0.25">
      <c r="A45" s="110"/>
      <c r="B45" s="110"/>
      <c r="F45" s="166"/>
      <c r="G45" s="110"/>
      <c r="H45" s="110"/>
      <c r="I45" s="166"/>
      <c r="J45" s="110"/>
      <c r="L45" s="129"/>
      <c r="M45" s="129"/>
      <c r="N45" s="129"/>
    </row>
    <row r="46" spans="1:14" s="113" customFormat="1" x14ac:dyDescent="0.25">
      <c r="A46" s="110"/>
      <c r="B46" s="110"/>
      <c r="F46" s="166"/>
      <c r="G46" s="110"/>
      <c r="H46" s="110"/>
      <c r="I46" s="166"/>
      <c r="J46" s="110"/>
      <c r="L46" s="129"/>
      <c r="M46" s="129"/>
      <c r="N46" s="129"/>
    </row>
    <row r="47" spans="1:14" s="113" customFormat="1" x14ac:dyDescent="0.25">
      <c r="A47" s="110"/>
      <c r="B47" s="110"/>
      <c r="F47" s="166"/>
      <c r="G47" s="110"/>
      <c r="H47" s="110"/>
      <c r="I47" s="166"/>
      <c r="J47" s="110"/>
      <c r="L47" s="129"/>
      <c r="M47" s="129"/>
      <c r="N47" s="129"/>
    </row>
    <row r="48" spans="1:14" s="113" customFormat="1" x14ac:dyDescent="0.25">
      <c r="A48" s="110"/>
      <c r="B48" s="110"/>
      <c r="F48" s="166"/>
      <c r="G48" s="110"/>
      <c r="H48" s="110"/>
      <c r="I48" s="166"/>
      <c r="J48" s="110"/>
      <c r="L48" s="129"/>
      <c r="M48" s="129"/>
      <c r="N48" s="129"/>
    </row>
    <row r="49" spans="1:14" s="113" customFormat="1" x14ac:dyDescent="0.25">
      <c r="A49" s="110"/>
      <c r="B49" s="110"/>
      <c r="F49" s="166"/>
      <c r="G49" s="110"/>
      <c r="H49" s="110"/>
      <c r="I49" s="166"/>
      <c r="J49" s="110"/>
      <c r="L49" s="129"/>
      <c r="M49" s="129"/>
      <c r="N49" s="129"/>
    </row>
    <row r="50" spans="1:14" s="113" customFormat="1" x14ac:dyDescent="0.25">
      <c r="A50" s="110"/>
      <c r="B50" s="110"/>
      <c r="F50" s="166"/>
      <c r="G50" s="110"/>
      <c r="H50" s="110"/>
      <c r="I50" s="166"/>
      <c r="J50" s="110"/>
      <c r="L50" s="129"/>
      <c r="M50" s="129"/>
      <c r="N50" s="129"/>
    </row>
    <row r="51" spans="1:14" s="113" customFormat="1" x14ac:dyDescent="0.25">
      <c r="A51" s="110"/>
      <c r="B51" s="110"/>
      <c r="F51" s="166"/>
      <c r="G51" s="110"/>
      <c r="H51" s="110"/>
      <c r="I51" s="166"/>
      <c r="J51" s="110"/>
      <c r="L51" s="129"/>
      <c r="M51" s="129"/>
      <c r="N51" s="129"/>
    </row>
    <row r="52" spans="1:14" s="113" customFormat="1" x14ac:dyDescent="0.25">
      <c r="A52" s="110"/>
      <c r="B52" s="110"/>
      <c r="F52" s="166"/>
      <c r="G52" s="110"/>
      <c r="H52" s="110"/>
      <c r="I52" s="166"/>
      <c r="J52" s="110"/>
      <c r="L52" s="129"/>
      <c r="M52" s="129"/>
      <c r="N52" s="129"/>
    </row>
    <row r="53" spans="1:14" s="113" customFormat="1" x14ac:dyDescent="0.25">
      <c r="A53" s="110"/>
      <c r="B53" s="110"/>
      <c r="F53" s="166"/>
      <c r="G53" s="110"/>
      <c r="H53" s="110"/>
      <c r="I53" s="166"/>
      <c r="J53" s="110"/>
      <c r="L53" s="129"/>
      <c r="M53" s="129"/>
      <c r="N53" s="129"/>
    </row>
    <row r="54" spans="1:14" s="113" customFormat="1" x14ac:dyDescent="0.25">
      <c r="A54" s="110"/>
      <c r="B54" s="110"/>
      <c r="F54" s="166"/>
      <c r="G54" s="110"/>
      <c r="H54" s="110"/>
      <c r="I54" s="166"/>
      <c r="J54" s="110"/>
      <c r="L54" s="129"/>
      <c r="M54" s="129"/>
      <c r="N54" s="129"/>
    </row>
  </sheetData>
  <sheetProtection algorithmName="SHA-512" hashValue="U/sXfK+71kXvbxD2K24JRfuWtHeEF7v37YYqmubCMf6shdXxPokDV3mMiIIfnVCBcyAVcwl9/JngoCZWOvEE+A==" saltValue="Ivy7kvYf6PN22FFNxmQnSA==" spinCount="100000" sheet="1" objects="1" scenarios="1"/>
  <protectedRanges>
    <protectedRange sqref="G8:H41" name="ช่วง2"/>
  </protectedRanges>
  <mergeCells count="7">
    <mergeCell ref="J4:J7"/>
    <mergeCell ref="F3:J3"/>
    <mergeCell ref="B2:E2"/>
    <mergeCell ref="A3:A7"/>
    <mergeCell ref="B3:B7"/>
    <mergeCell ref="C3:E7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64AC-F8B7-4DEE-92B9-E207B1B24C0D}">
  <sheetPr>
    <tabColor theme="7" tint="0.39997558519241921"/>
  </sheetPr>
  <dimension ref="A1:N54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8" width="8.69921875" style="110" customWidth="1"/>
    <col min="9" max="9" width="8.796875" style="110" customWidth="1"/>
    <col min="10" max="10" width="13.296875" style="110" customWidth="1"/>
    <col min="11" max="11" width="5.69921875" style="111" customWidth="1"/>
    <col min="12" max="12" width="5.69921875" style="128" customWidth="1"/>
    <col min="13" max="13" width="5.8984375" style="128" customWidth="1"/>
    <col min="14" max="14" width="5.09765625" style="128" customWidth="1"/>
    <col min="15" max="15" width="5.5" style="111" customWidth="1"/>
    <col min="16" max="16" width="5.69921875" style="111" customWidth="1"/>
    <col min="17" max="17" width="6.296875" style="111" customWidth="1"/>
    <col min="18" max="18" width="6.59765625" style="111" customWidth="1"/>
    <col min="19" max="19" width="6.5" style="111" customWidth="1"/>
    <col min="20" max="16384" width="8.796875" style="111"/>
  </cols>
  <sheetData>
    <row r="1" spans="1:14" x14ac:dyDescent="0.7">
      <c r="A1" s="100" t="s">
        <v>160</v>
      </c>
      <c r="B1" s="100"/>
      <c r="C1" s="100"/>
      <c r="D1" s="100"/>
      <c r="E1" s="100"/>
      <c r="F1" s="85"/>
      <c r="G1" s="85"/>
      <c r="H1" s="85"/>
      <c r="I1" s="85">
        <f>ข้อมูลพื้นฐาน!B8</f>
        <v>0</v>
      </c>
      <c r="J1" s="77"/>
    </row>
    <row r="2" spans="1:14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80" t="s">
        <v>153</v>
      </c>
      <c r="G2" s="79">
        <f>ข้อมูลพื้นฐาน!B10</f>
        <v>0</v>
      </c>
      <c r="H2" s="261" t="s">
        <v>154</v>
      </c>
      <c r="I2" s="261"/>
      <c r="J2" s="85">
        <f>ข้อมูลพื้นฐาน!$B$14</f>
        <v>0</v>
      </c>
    </row>
    <row r="3" spans="1:14" ht="18" customHeight="1" x14ac:dyDescent="0.7">
      <c r="A3" s="226" t="s">
        <v>71</v>
      </c>
      <c r="B3" s="227" t="s">
        <v>79</v>
      </c>
      <c r="C3" s="226" t="s">
        <v>78</v>
      </c>
      <c r="D3" s="226"/>
      <c r="E3" s="231"/>
      <c r="F3" s="236" t="s">
        <v>159</v>
      </c>
      <c r="G3" s="237"/>
      <c r="H3" s="237"/>
      <c r="I3" s="237"/>
      <c r="J3" s="259"/>
    </row>
    <row r="4" spans="1:14" ht="18" customHeight="1" x14ac:dyDescent="0.7">
      <c r="A4" s="226"/>
      <c r="B4" s="227"/>
      <c r="C4" s="226"/>
      <c r="D4" s="226"/>
      <c r="E4" s="231"/>
      <c r="F4" s="136" t="s">
        <v>129</v>
      </c>
      <c r="G4" s="137" t="s">
        <v>131</v>
      </c>
      <c r="H4" s="137" t="s">
        <v>132</v>
      </c>
      <c r="I4" s="137" t="s">
        <v>133</v>
      </c>
      <c r="J4" s="138" t="s">
        <v>134</v>
      </c>
    </row>
    <row r="5" spans="1:14" ht="18" customHeight="1" x14ac:dyDescent="0.7">
      <c r="A5" s="226"/>
      <c r="B5" s="227"/>
      <c r="C5" s="226"/>
      <c r="D5" s="226"/>
      <c r="E5" s="231"/>
      <c r="F5" s="234" t="s">
        <v>158</v>
      </c>
      <c r="G5" s="234" t="s">
        <v>156</v>
      </c>
      <c r="H5" s="234" t="s">
        <v>157</v>
      </c>
      <c r="I5" s="234" t="s">
        <v>150</v>
      </c>
      <c r="J5" s="235" t="s">
        <v>129</v>
      </c>
    </row>
    <row r="6" spans="1:14" ht="18" customHeight="1" x14ac:dyDescent="0.7">
      <c r="A6" s="226"/>
      <c r="B6" s="227"/>
      <c r="C6" s="228"/>
      <c r="D6" s="228"/>
      <c r="E6" s="232"/>
      <c r="F6" s="234"/>
      <c r="G6" s="234"/>
      <c r="H6" s="234"/>
      <c r="I6" s="234"/>
      <c r="J6" s="260"/>
    </row>
    <row r="7" spans="1:14" ht="18" customHeight="1" x14ac:dyDescent="0.7">
      <c r="A7" s="226"/>
      <c r="B7" s="227"/>
      <c r="C7" s="228"/>
      <c r="D7" s="228"/>
      <c r="E7" s="232"/>
      <c r="F7" s="234"/>
      <c r="G7" s="234"/>
      <c r="H7" s="234"/>
      <c r="I7" s="234"/>
      <c r="J7" s="260"/>
    </row>
    <row r="8" spans="1:14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3678</v>
      </c>
      <c r="C8" s="105" t="str">
        <f>ข้อมูลนักเรียน!C2</f>
        <v>นาย</v>
      </c>
      <c r="D8" s="106" t="str">
        <f>ข้อมูลนักเรียน!D2</f>
        <v>กฤษดา</v>
      </c>
      <c r="E8" s="106" t="str">
        <f>ข้อมูลนักเรียน!E2</f>
        <v>ตาดี</v>
      </c>
      <c r="F8" s="109"/>
      <c r="G8" s="108"/>
      <c r="H8" s="108"/>
      <c r="I8" s="146" t="e">
        <f>IF(ข้อมูลนักเรียน!A2=""," ",AVERAGE(F8:H8))</f>
        <v>#DIV/0!</v>
      </c>
      <c r="J8" s="145" t="e">
        <f>IF(ข้อมูลนักเรียน!A2=""," ",IF(I8&gt;=2.5,"ดีเยี่ยม",IF(I8&gt;=1.5,"ดี",IF(I8&gt;=0.5,"ผ่าน","ไม่ผ่าน"))))</f>
        <v>#DIV/0!</v>
      </c>
      <c r="L8" s="130" t="s">
        <v>196</v>
      </c>
      <c r="M8" s="131">
        <f>COUNTIF($J$8:$J$41,"ดีเยี่ยม")</f>
        <v>0</v>
      </c>
      <c r="N8" s="132" t="s">
        <v>76</v>
      </c>
    </row>
    <row r="9" spans="1:14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3782</v>
      </c>
      <c r="C9" s="105" t="str">
        <f>ข้อมูลนักเรียน!C3</f>
        <v>นาย</v>
      </c>
      <c r="D9" s="106" t="str">
        <f>ข้อมูลนักเรียน!D3</f>
        <v>อนุรักษ์</v>
      </c>
      <c r="E9" s="106" t="str">
        <f>ข้อมูลนักเรียน!E3</f>
        <v>ทองสุข</v>
      </c>
      <c r="F9" s="109"/>
      <c r="G9" s="108"/>
      <c r="H9" s="108"/>
      <c r="I9" s="146" t="e">
        <f>IF(ข้อมูลนักเรียน!A3=""," ",AVERAGE(F9:H9))</f>
        <v>#DIV/0!</v>
      </c>
      <c r="J9" s="145" t="e">
        <f>IF(ข้อมูลนักเรียน!A3=""," ",IF(I9&gt;=2.5,"ดีเยี่ยม",IF(I9&gt;=1.5,"ดี",IF(I9&gt;=0.5,"ผ่าน","ไม่ผ่าน"))))</f>
        <v>#DIV/0!</v>
      </c>
      <c r="L9" s="130" t="s">
        <v>197</v>
      </c>
      <c r="M9" s="131">
        <f>COUNTIF($J$8:$J$41,"ดี")</f>
        <v>0</v>
      </c>
      <c r="N9" s="132" t="s">
        <v>76</v>
      </c>
    </row>
    <row r="10" spans="1:14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4004</v>
      </c>
      <c r="C10" s="105" t="str">
        <f>ข้อมูลนักเรียน!C4</f>
        <v>นาย</v>
      </c>
      <c r="D10" s="106" t="str">
        <f>ข้อมูลนักเรียน!D4</f>
        <v>ฉันทโสภณ</v>
      </c>
      <c r="E10" s="106" t="str">
        <f>ข้อมูลนักเรียน!E4</f>
        <v>ปานเสน</v>
      </c>
      <c r="F10" s="109"/>
      <c r="G10" s="108"/>
      <c r="H10" s="108"/>
      <c r="I10" s="146" t="e">
        <f>IF(ข้อมูลนักเรียน!A4=""," ",AVERAGE(F10:H10))</f>
        <v>#DIV/0!</v>
      </c>
      <c r="J10" s="145" t="e">
        <f>IF(ข้อมูลนักเรียน!A4=""," ",IF(I10&gt;=2.5,"ดีเยี่ยม",IF(I10&gt;=1.5,"ดี",IF(I10&gt;=0.5,"ผ่าน","ไม่ผ่าน"))))</f>
        <v>#DIV/0!</v>
      </c>
      <c r="L10" s="130" t="s">
        <v>151</v>
      </c>
      <c r="M10" s="131">
        <f>COUNTIF($J$8:$J$41,"ผ่าน")</f>
        <v>0</v>
      </c>
      <c r="N10" s="132" t="s">
        <v>76</v>
      </c>
    </row>
    <row r="11" spans="1:14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4005</v>
      </c>
      <c r="C11" s="105" t="str">
        <f>ข้อมูลนักเรียน!C5</f>
        <v>นาย</v>
      </c>
      <c r="D11" s="106" t="str">
        <f>ข้อมูลนักเรียน!D5</f>
        <v>ฉันทโสภี</v>
      </c>
      <c r="E11" s="106" t="str">
        <f>ข้อมูลนักเรียน!E5</f>
        <v>ปานเสน</v>
      </c>
      <c r="F11" s="109"/>
      <c r="G11" s="108"/>
      <c r="H11" s="108"/>
      <c r="I11" s="146" t="e">
        <f>IF(ข้อมูลนักเรียน!A5=""," ",AVERAGE(F11:H11))</f>
        <v>#DIV/0!</v>
      </c>
      <c r="J11" s="145" t="e">
        <f>IF(ข้อมูลนักเรียน!A5=""," ",IF(I11&gt;=2.5,"ดีเยี่ยม",IF(I11&gt;=1.5,"ดี",IF(I11&gt;=0.5,"ผ่าน","ไม่ผ่าน"))))</f>
        <v>#DIV/0!</v>
      </c>
      <c r="L11" s="130" t="s">
        <v>152</v>
      </c>
      <c r="M11" s="131">
        <f>COUNTIF($J$8:$J$41,"ไม่ผ่าน")</f>
        <v>0</v>
      </c>
      <c r="N11" s="132" t="s">
        <v>76</v>
      </c>
    </row>
    <row r="12" spans="1:14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4008</v>
      </c>
      <c r="C12" s="105" t="str">
        <f>ข้อมูลนักเรียน!C6</f>
        <v>นาย</v>
      </c>
      <c r="D12" s="106" t="str">
        <f>ข้อมูลนักเรียน!D6</f>
        <v>ธนดล</v>
      </c>
      <c r="E12" s="106" t="str">
        <f>ข้อมูลนักเรียน!E6</f>
        <v>อุทัยวัฒน์</v>
      </c>
      <c r="F12" s="109"/>
      <c r="G12" s="108"/>
      <c r="H12" s="108"/>
      <c r="I12" s="146" t="e">
        <f>IF(ข้อมูลนักเรียน!A6=""," ",AVERAGE(F12:H12))</f>
        <v>#DIV/0!</v>
      </c>
      <c r="J12" s="145" t="e">
        <f>IF(ข้อมูลนักเรียน!A6=""," ",IF(I12&gt;=2.5,"ดีเยี่ยม",IF(I12&gt;=1.5,"ดี",IF(I12&gt;=0.5,"ผ่าน","ไม่ผ่าน"))))</f>
        <v>#DIV/0!</v>
      </c>
      <c r="L12" s="130"/>
      <c r="M12" s="131"/>
      <c r="N12" s="132"/>
    </row>
    <row r="13" spans="1:14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4009</v>
      </c>
      <c r="C13" s="105" t="str">
        <f>ข้อมูลนักเรียน!C7</f>
        <v>นาย</v>
      </c>
      <c r="D13" s="106" t="str">
        <f>ข้อมูลนักเรียน!D7</f>
        <v>ธนภูมิ</v>
      </c>
      <c r="E13" s="106" t="str">
        <f>ข้อมูลนักเรียน!E7</f>
        <v>อินแนน</v>
      </c>
      <c r="F13" s="109"/>
      <c r="G13" s="108"/>
      <c r="H13" s="108"/>
      <c r="I13" s="146" t="e">
        <f>IF(ข้อมูลนักเรียน!A7=""," ",AVERAGE(F13:H13))</f>
        <v>#DIV/0!</v>
      </c>
      <c r="J13" s="145" t="e">
        <f>IF(ข้อมูลนักเรียน!A7=""," ",IF(I13&gt;=2.5,"ดีเยี่ยม",IF(I13&gt;=1.5,"ดี",IF(I13&gt;=0.5,"ผ่าน","ไม่ผ่าน"))))</f>
        <v>#DIV/0!</v>
      </c>
      <c r="L13" s="130"/>
      <c r="M13" s="131"/>
      <c r="N13" s="132"/>
    </row>
    <row r="14" spans="1:14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4010</v>
      </c>
      <c r="C14" s="105" t="str">
        <f>ข้อมูลนักเรียน!C8</f>
        <v>นาย</v>
      </c>
      <c r="D14" s="106" t="str">
        <f>ข้อมูลนักเรียน!D8</f>
        <v>ธีรพันธ์</v>
      </c>
      <c r="E14" s="106" t="str">
        <f>ข้อมูลนักเรียน!E8</f>
        <v>พิมพ์ดี</v>
      </c>
      <c r="F14" s="109"/>
      <c r="G14" s="108"/>
      <c r="H14" s="108"/>
      <c r="I14" s="146" t="e">
        <f>IF(ข้อมูลนักเรียน!A8=""," ",AVERAGE(F14:H14))</f>
        <v>#DIV/0!</v>
      </c>
      <c r="J14" s="145" t="e">
        <f>IF(ข้อมูลนักเรียน!A8=""," ",IF(I14&gt;=2.5,"ดีเยี่ยม",IF(I14&gt;=1.5,"ดี",IF(I14&gt;=0.5,"ผ่าน","ไม่ผ่าน"))))</f>
        <v>#DIV/0!</v>
      </c>
      <c r="L14" s="130"/>
      <c r="M14" s="131"/>
      <c r="N14" s="132"/>
    </row>
    <row r="15" spans="1:14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4013</v>
      </c>
      <c r="C15" s="105" t="str">
        <f>ข้อมูลนักเรียน!C9</f>
        <v>นาย</v>
      </c>
      <c r="D15" s="106" t="str">
        <f>ข้อมูลนักเรียน!D9</f>
        <v>สายนที</v>
      </c>
      <c r="E15" s="106" t="str">
        <f>ข้อมูลนักเรียน!E9</f>
        <v>แสงสุข</v>
      </c>
      <c r="F15" s="109"/>
      <c r="G15" s="108"/>
      <c r="H15" s="108"/>
      <c r="I15" s="146" t="e">
        <f>IF(ข้อมูลนักเรียน!A9=""," ",AVERAGE(F15:H15))</f>
        <v>#DIV/0!</v>
      </c>
      <c r="J15" s="145" t="e">
        <f>IF(ข้อมูลนักเรียน!A9=""," ",IF(I15&gt;=2.5,"ดีเยี่ยม",IF(I15&gt;=1.5,"ดี",IF(I15&gt;=0.5,"ผ่าน","ไม่ผ่าน"))))</f>
        <v>#DIV/0!</v>
      </c>
      <c r="L15" s="130"/>
      <c r="M15" s="131"/>
      <c r="N15" s="132"/>
    </row>
    <row r="16" spans="1:14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4017</v>
      </c>
      <c r="C16" s="105" t="str">
        <f>ข้อมูลนักเรียน!C10</f>
        <v>นาย</v>
      </c>
      <c r="D16" s="106" t="str">
        <f>ข้อมูลนักเรียน!D10</f>
        <v>อำนาจ</v>
      </c>
      <c r="E16" s="106" t="str">
        <f>ข้อมูลนักเรียน!E10</f>
        <v>แซ่ลิ้ม</v>
      </c>
      <c r="F16" s="109"/>
      <c r="G16" s="108"/>
      <c r="H16" s="108"/>
      <c r="I16" s="146" t="e">
        <f>IF(ข้อมูลนักเรียน!A10=""," ",AVERAGE(F16:H16))</f>
        <v>#DIV/0!</v>
      </c>
      <c r="J16" s="145" t="e">
        <f>IF(ข้อมูลนักเรียน!A10=""," ",IF(I16&gt;=2.5,"ดีเยี่ยม",IF(I16&gt;=1.5,"ดี",IF(I16&gt;=0.5,"ผ่าน","ไม่ผ่าน"))))</f>
        <v>#DIV/0!</v>
      </c>
      <c r="L16" s="133"/>
      <c r="M16" s="130"/>
      <c r="N16" s="132"/>
    </row>
    <row r="17" spans="1:14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4027</v>
      </c>
      <c r="C17" s="105" t="str">
        <f>ข้อมูลนักเรียน!C11</f>
        <v>นาย</v>
      </c>
      <c r="D17" s="106" t="str">
        <f>ข้อมูลนักเรียน!D11</f>
        <v>พงษ์พัฒน์</v>
      </c>
      <c r="E17" s="106" t="str">
        <f>ข้อมูลนักเรียน!E11</f>
        <v>เดชะรัตนางกูร</v>
      </c>
      <c r="F17" s="109"/>
      <c r="G17" s="108"/>
      <c r="H17" s="108"/>
      <c r="I17" s="146" t="e">
        <f>IF(ข้อมูลนักเรียน!A11=""," ",AVERAGE(F17:H17))</f>
        <v>#DIV/0!</v>
      </c>
      <c r="J17" s="145" t="e">
        <f>IF(ข้อมูลนักเรียน!A11=""," ",IF(I17&gt;=2.5,"ดีเยี่ยม",IF(I17&gt;=1.5,"ดี",IF(I17&gt;=0.5,"ผ่าน","ไม่ผ่าน"))))</f>
        <v>#DIV/0!</v>
      </c>
      <c r="L17" s="129"/>
      <c r="M17" s="129"/>
      <c r="N17" s="129"/>
    </row>
    <row r="18" spans="1:14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4097</v>
      </c>
      <c r="C18" s="105" t="str">
        <f>ข้อมูลนักเรียน!C12</f>
        <v>นาย</v>
      </c>
      <c r="D18" s="106" t="str">
        <f>ข้อมูลนักเรียน!D12</f>
        <v>เสฎฐวุฒิ</v>
      </c>
      <c r="E18" s="106" t="str">
        <f>ข้อมูลนักเรียน!E12</f>
        <v>ยศศิริ</v>
      </c>
      <c r="F18" s="109"/>
      <c r="G18" s="108"/>
      <c r="H18" s="108"/>
      <c r="I18" s="146" t="e">
        <f>IF(ข้อมูลนักเรียน!A12=""," ",AVERAGE(F18:H18))</f>
        <v>#DIV/0!</v>
      </c>
      <c r="J18" s="145" t="e">
        <f>IF(ข้อมูลนักเรียน!A12=""," ",IF(I18&gt;=2.5,"ดีเยี่ยม",IF(I18&gt;=1.5,"ดี",IF(I18&gt;=0.5,"ผ่าน","ไม่ผ่าน"))))</f>
        <v>#DIV/0!</v>
      </c>
      <c r="L18" s="129"/>
      <c r="M18" s="129"/>
      <c r="N18" s="129"/>
    </row>
    <row r="19" spans="1:14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4111</v>
      </c>
      <c r="C19" s="105" t="str">
        <f>ข้อมูลนักเรียน!C13</f>
        <v>นาย</v>
      </c>
      <c r="D19" s="106" t="str">
        <f>ข้อมูลนักเรียน!D13</f>
        <v>เอกมงคล</v>
      </c>
      <c r="E19" s="106" t="str">
        <f>ข้อมูลนักเรียน!E13</f>
        <v>คำบัง</v>
      </c>
      <c r="F19" s="109"/>
      <c r="G19" s="108"/>
      <c r="H19" s="108"/>
      <c r="I19" s="146" t="e">
        <f>IF(ข้อมูลนักเรียน!A13=""," ",AVERAGE(F19:H19))</f>
        <v>#DIV/0!</v>
      </c>
      <c r="J19" s="145" t="e">
        <f>IF(ข้อมูลนักเรียน!A13=""," ",IF(I19&gt;=2.5,"ดีเยี่ยม",IF(I19&gt;=1.5,"ดี",IF(I19&gt;=0.5,"ผ่าน","ไม่ผ่าน"))))</f>
        <v>#DIV/0!</v>
      </c>
      <c r="L19" s="129"/>
      <c r="M19" s="129"/>
      <c r="N19" s="129"/>
    </row>
    <row r="20" spans="1:14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4160</v>
      </c>
      <c r="C20" s="105" t="str">
        <f>ข้อมูลนักเรียน!C14</f>
        <v>นาย</v>
      </c>
      <c r="D20" s="106" t="str">
        <f>ข้อมูลนักเรียน!D14</f>
        <v>ธีรวัฒน์</v>
      </c>
      <c r="E20" s="106" t="str">
        <f>ข้อมูลนักเรียน!E14</f>
        <v>คำน้อย</v>
      </c>
      <c r="F20" s="109"/>
      <c r="G20" s="108"/>
      <c r="H20" s="108"/>
      <c r="I20" s="146" t="e">
        <f>IF(ข้อมูลนักเรียน!A14=""," ",AVERAGE(F20:H20))</f>
        <v>#DIV/0!</v>
      </c>
      <c r="J20" s="145" t="e">
        <f>IF(ข้อมูลนักเรียน!A14=""," ",IF(I20&gt;=2.5,"ดีเยี่ยม",IF(I20&gt;=1.5,"ดี",IF(I20&gt;=0.5,"ผ่าน","ไม่ผ่าน"))))</f>
        <v>#DIV/0!</v>
      </c>
      <c r="L20" s="129"/>
      <c r="M20" s="129"/>
      <c r="N20" s="129"/>
    </row>
    <row r="21" spans="1:14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4161</v>
      </c>
      <c r="C21" s="105" t="str">
        <f>ข้อมูลนักเรียน!C15</f>
        <v>นาย</v>
      </c>
      <c r="D21" s="106" t="str">
        <f>ข้อมูลนักเรียน!D15</f>
        <v>ธนวัศ</v>
      </c>
      <c r="E21" s="106" t="str">
        <f>ข้อมูลนักเรียน!E15</f>
        <v>พรหมนิล</v>
      </c>
      <c r="F21" s="109"/>
      <c r="G21" s="108"/>
      <c r="H21" s="108"/>
      <c r="I21" s="146" t="e">
        <f>IF(ข้อมูลนักเรียน!A15=""," ",AVERAGE(F21:H21))</f>
        <v>#DIV/0!</v>
      </c>
      <c r="J21" s="145" t="e">
        <f>IF(ข้อมูลนักเรียน!A15=""," ",IF(I21&gt;=2.5,"ดีเยี่ยม",IF(I21&gt;=1.5,"ดี",IF(I21&gt;=0.5,"ผ่าน","ไม่ผ่าน"))))</f>
        <v>#DIV/0!</v>
      </c>
      <c r="L21" s="129"/>
      <c r="M21" s="129"/>
      <c r="N21" s="129"/>
    </row>
    <row r="22" spans="1:14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4164</v>
      </c>
      <c r="C22" s="105" t="str">
        <f>ข้อมูลนักเรียน!C16</f>
        <v>นาย</v>
      </c>
      <c r="D22" s="106" t="str">
        <f>ข้อมูลนักเรียน!D16</f>
        <v>นพรัตน์</v>
      </c>
      <c r="E22" s="106" t="str">
        <f>ข้อมูลนักเรียน!E16</f>
        <v>บางทับ</v>
      </c>
      <c r="F22" s="109"/>
      <c r="G22" s="108"/>
      <c r="H22" s="108"/>
      <c r="I22" s="146" t="e">
        <f>IF(ข้อมูลนักเรียน!A16=""," ",AVERAGE(F22:H22))</f>
        <v>#DIV/0!</v>
      </c>
      <c r="J22" s="145" t="e">
        <f>IF(ข้อมูลนักเรียน!A16=""," ",IF(I22&gt;=2.5,"ดีเยี่ยม",IF(I22&gt;=1.5,"ดี",IF(I22&gt;=0.5,"ผ่าน","ไม่ผ่าน"))))</f>
        <v>#DIV/0!</v>
      </c>
      <c r="L22" s="129"/>
      <c r="M22" s="129"/>
      <c r="N22" s="129"/>
    </row>
    <row r="23" spans="1:14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3596</v>
      </c>
      <c r="C23" s="105" t="str">
        <f>ข้อมูลนักเรียน!C17</f>
        <v>น.ส.</v>
      </c>
      <c r="D23" s="106" t="str">
        <f>ข้อมูลนักเรียน!D17</f>
        <v>ธีราภรณ์</v>
      </c>
      <c r="E23" s="106" t="str">
        <f>ข้อมูลนักเรียน!E17</f>
        <v>แสนเหมือน</v>
      </c>
      <c r="F23" s="109"/>
      <c r="G23" s="108"/>
      <c r="H23" s="108"/>
      <c r="I23" s="146" t="e">
        <f>IF(ข้อมูลนักเรียน!A17=""," ",AVERAGE(F23:H23))</f>
        <v>#DIV/0!</v>
      </c>
      <c r="J23" s="145" t="e">
        <f>IF(ข้อมูลนักเรียน!A17=""," ",IF(I23&gt;=2.5,"ดีเยี่ยม",IF(I23&gt;=1.5,"ดี",IF(I23&gt;=0.5,"ผ่าน","ไม่ผ่าน"))))</f>
        <v>#DIV/0!</v>
      </c>
      <c r="L23" s="129"/>
      <c r="M23" s="129"/>
      <c r="N23" s="129"/>
    </row>
    <row r="24" spans="1:14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4020</v>
      </c>
      <c r="C24" s="105" t="str">
        <f>ข้อมูลนักเรียน!C18</f>
        <v>น.ส.</v>
      </c>
      <c r="D24" s="106" t="str">
        <f>ข้อมูลนักเรียน!D18</f>
        <v>นันทพร</v>
      </c>
      <c r="E24" s="106" t="str">
        <f>ข้อมูลนักเรียน!E18</f>
        <v>พรหมขัติแก้ว</v>
      </c>
      <c r="F24" s="109"/>
      <c r="G24" s="108"/>
      <c r="H24" s="108"/>
      <c r="I24" s="146" t="e">
        <f>IF(ข้อมูลนักเรียน!A18=""," ",AVERAGE(F24:H24))</f>
        <v>#DIV/0!</v>
      </c>
      <c r="J24" s="145" t="e">
        <f>IF(ข้อมูลนักเรียน!A18=""," ",IF(I24&gt;=2.5,"ดีเยี่ยม",IF(I24&gt;=1.5,"ดี",IF(I24&gt;=0.5,"ผ่าน","ไม่ผ่าน"))))</f>
        <v>#DIV/0!</v>
      </c>
      <c r="L24" s="129"/>
      <c r="M24" s="129"/>
      <c r="N24" s="129"/>
    </row>
    <row r="25" spans="1:14" s="113" customFormat="1" ht="18" customHeight="1" x14ac:dyDescent="0.25">
      <c r="A25" s="103">
        <f>ข้อมูลนักเรียน!A19</f>
        <v>18</v>
      </c>
      <c r="B25" s="104">
        <f>ข้อมูลนักเรียน!B19</f>
        <v>4029</v>
      </c>
      <c r="C25" s="105" t="str">
        <f>ข้อมูลนักเรียน!C19</f>
        <v>น.ส.</v>
      </c>
      <c r="D25" s="106" t="str">
        <f>ข้อมูลนักเรียน!D19</f>
        <v>จีรวรรณ</v>
      </c>
      <c r="E25" s="106" t="str">
        <f>ข้อมูลนักเรียน!E19</f>
        <v>เกตุแก้ว</v>
      </c>
      <c r="F25" s="109"/>
      <c r="G25" s="108"/>
      <c r="H25" s="108"/>
      <c r="I25" s="146" t="e">
        <f>IF(ข้อมูลนักเรียน!A19=""," ",AVERAGE(F25:H25))</f>
        <v>#DIV/0!</v>
      </c>
      <c r="J25" s="145" t="e">
        <f>IF(ข้อมูลนักเรียน!A19=""," ",IF(I25&gt;=2.5,"ดีเยี่ยม",IF(I25&gt;=1.5,"ดี",IF(I25&gt;=0.5,"ผ่าน","ไม่ผ่าน"))))</f>
        <v>#DIV/0!</v>
      </c>
      <c r="L25" s="129"/>
      <c r="M25" s="129"/>
      <c r="N25" s="129"/>
    </row>
    <row r="26" spans="1:14" s="113" customFormat="1" ht="18" customHeight="1" x14ac:dyDescent="0.25">
      <c r="A26" s="103">
        <f>ข้อมูลนักเรียน!A20</f>
        <v>19</v>
      </c>
      <c r="B26" s="104">
        <f>ข้อมูลนักเรียน!B20</f>
        <v>4031</v>
      </c>
      <c r="C26" s="105" t="str">
        <f>ข้อมูลนักเรียน!C20</f>
        <v>น.ส.</v>
      </c>
      <c r="D26" s="106" t="str">
        <f>ข้อมูลนักเรียน!D20</f>
        <v>กรรณิกา</v>
      </c>
      <c r="E26" s="106" t="str">
        <f>ข้อมูลนักเรียน!E20</f>
        <v>สอบกระโทก</v>
      </c>
      <c r="F26" s="109"/>
      <c r="G26" s="108"/>
      <c r="H26" s="108"/>
      <c r="I26" s="146" t="e">
        <f>IF(ข้อมูลนักเรียน!A20=""," ",AVERAGE(F26:H26))</f>
        <v>#DIV/0!</v>
      </c>
      <c r="J26" s="145" t="e">
        <f>IF(ข้อมูลนักเรียน!A20=""," ",IF(I26&gt;=2.5,"ดีเยี่ยม",IF(I26&gt;=1.5,"ดี",IF(I26&gt;=0.5,"ผ่าน","ไม่ผ่าน"))))</f>
        <v>#DIV/0!</v>
      </c>
      <c r="L26" s="129"/>
      <c r="M26" s="129"/>
      <c r="N26" s="129"/>
    </row>
    <row r="27" spans="1:14" s="113" customFormat="1" ht="18" customHeight="1" x14ac:dyDescent="0.25">
      <c r="A27" s="103">
        <f>ข้อมูลนักเรียน!A21</f>
        <v>20</v>
      </c>
      <c r="B27" s="104">
        <f>ข้อมูลนักเรียน!B21</f>
        <v>4162</v>
      </c>
      <c r="C27" s="105" t="str">
        <f>ข้อมูลนักเรียน!C21</f>
        <v>น.ส.</v>
      </c>
      <c r="D27" s="106" t="str">
        <f>ข้อมูลนักเรียน!D21</f>
        <v>จุฑารัตน์</v>
      </c>
      <c r="E27" s="106" t="str">
        <f>ข้อมูลนักเรียน!E21</f>
        <v>วังคีรี</v>
      </c>
      <c r="F27" s="109"/>
      <c r="G27" s="108"/>
      <c r="H27" s="108"/>
      <c r="I27" s="146" t="e">
        <f>IF(ข้อมูลนักเรียน!A21=""," ",AVERAGE(F27:H27))</f>
        <v>#DIV/0!</v>
      </c>
      <c r="J27" s="145" t="e">
        <f>IF(ข้อมูลนักเรียน!A21=""," ",IF(I27&gt;=2.5,"ดีเยี่ยม",IF(I27&gt;=1.5,"ดี",IF(I27&gt;=0.5,"ผ่าน","ไม่ผ่าน"))))</f>
        <v>#DIV/0!</v>
      </c>
      <c r="L27" s="129"/>
      <c r="M27" s="129"/>
      <c r="N27" s="129"/>
    </row>
    <row r="28" spans="1:14" s="113" customFormat="1" ht="18" customHeight="1" x14ac:dyDescent="0.25">
      <c r="A28" s="103">
        <f>ข้อมูลนักเรียน!A22</f>
        <v>21</v>
      </c>
      <c r="B28" s="104">
        <f>ข้อมูลนักเรียน!B22</f>
        <v>4163</v>
      </c>
      <c r="C28" s="105" t="str">
        <f>ข้อมูลนักเรียน!C22</f>
        <v>น.ส.</v>
      </c>
      <c r="D28" s="106" t="str">
        <f>ข้อมูลนักเรียน!D22</f>
        <v>ปิยวรรณ</v>
      </c>
      <c r="E28" s="106" t="str">
        <f>ข้อมูลนักเรียน!E22</f>
        <v>ภู่ระแก้ว</v>
      </c>
      <c r="F28" s="109"/>
      <c r="G28" s="108"/>
      <c r="H28" s="108"/>
      <c r="I28" s="146" t="e">
        <f>IF(ข้อมูลนักเรียน!A22=""," ",AVERAGE(F28:H28))</f>
        <v>#DIV/0!</v>
      </c>
      <c r="J28" s="145" t="e">
        <f>IF(ข้อมูลนักเรียน!A22=""," ",IF(I28&gt;=2.5,"ดีเยี่ยม",IF(I28&gt;=1.5,"ดี",IF(I28&gt;=0.5,"ผ่าน","ไม่ผ่าน"))))</f>
        <v>#DIV/0!</v>
      </c>
      <c r="L28" s="129"/>
      <c r="M28" s="129"/>
      <c r="N28" s="129"/>
    </row>
    <row r="29" spans="1:14" s="113" customFormat="1" ht="18" customHeight="1" x14ac:dyDescent="0.25">
      <c r="A29" s="103">
        <f>ข้อมูลนักเรียน!A23</f>
        <v>22</v>
      </c>
      <c r="B29" s="104">
        <f>ข้อมูลนักเรียน!B23</f>
        <v>4165</v>
      </c>
      <c r="C29" s="105" t="str">
        <f>ข้อมูลนักเรียน!C23</f>
        <v>น.ส.</v>
      </c>
      <c r="D29" s="106" t="str">
        <f>ข้อมูลนักเรียน!D23</f>
        <v>อริษา</v>
      </c>
      <c r="E29" s="106" t="str">
        <f>ข้อมูลนักเรียน!E23</f>
        <v>คำดก</v>
      </c>
      <c r="F29" s="109"/>
      <c r="G29" s="108"/>
      <c r="H29" s="108"/>
      <c r="I29" s="146" t="e">
        <f>IF(ข้อมูลนักเรียน!A23=""," ",AVERAGE(F29:H29))</f>
        <v>#DIV/0!</v>
      </c>
      <c r="J29" s="145" t="e">
        <f>IF(ข้อมูลนักเรียน!A23=""," ",IF(I29&gt;=2.5,"ดีเยี่ยม",IF(I29&gt;=1.5,"ดี",IF(I29&gt;=0.5,"ผ่าน","ไม่ผ่าน"))))</f>
        <v>#DIV/0!</v>
      </c>
      <c r="L29" s="129"/>
      <c r="M29" s="129"/>
      <c r="N29" s="129"/>
    </row>
    <row r="30" spans="1:14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09"/>
      <c r="G30" s="108"/>
      <c r="H30" s="108"/>
      <c r="I30" s="146" t="str">
        <f>IF(ข้อมูลนักเรียน!A24=""," ",AVERAGE(F30:H30))</f>
        <v xml:space="preserve"> </v>
      </c>
      <c r="J30" s="145" t="str">
        <f>IF(ข้อมูลนักเรียน!A24=""," ",IF(I30&gt;=2.5,"ดีเยี่ยม",IF(I30&gt;=1.5,"ดี",IF(I30&gt;=0.5,"ผ่าน","ไม่ผ่าน"))))</f>
        <v xml:space="preserve"> </v>
      </c>
      <c r="L30" s="129"/>
      <c r="M30" s="129"/>
      <c r="N30" s="129"/>
    </row>
    <row r="31" spans="1:14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09"/>
      <c r="G31" s="108"/>
      <c r="H31" s="108"/>
      <c r="I31" s="146" t="str">
        <f>IF(ข้อมูลนักเรียน!A25=""," ",AVERAGE(F31:H31))</f>
        <v xml:space="preserve"> </v>
      </c>
      <c r="J31" s="145" t="str">
        <f>IF(ข้อมูลนักเรียน!A25=""," ",IF(I31&gt;=2.5,"ดีเยี่ยม",IF(I31&gt;=1.5,"ดี",IF(I31&gt;=0.5,"ผ่าน","ไม่ผ่าน"))))</f>
        <v xml:space="preserve"> </v>
      </c>
      <c r="L31" s="129"/>
      <c r="M31" s="129"/>
      <c r="N31" s="129"/>
    </row>
    <row r="32" spans="1:14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09"/>
      <c r="G32" s="108"/>
      <c r="H32" s="108"/>
      <c r="I32" s="146" t="str">
        <f>IF(ข้อมูลนักเรียน!A26=""," ",AVERAGE(F32:H32))</f>
        <v xml:space="preserve"> </v>
      </c>
      <c r="J32" s="145" t="str">
        <f>IF(ข้อมูลนักเรียน!A26=""," ",IF(I32&gt;=2.5,"ดีเยี่ยม",IF(I32&gt;=1.5,"ดี",IF(I32&gt;=0.5,"ผ่าน","ไม่ผ่าน"))))</f>
        <v xml:space="preserve"> </v>
      </c>
      <c r="L32" s="129"/>
      <c r="M32" s="129"/>
      <c r="N32" s="129"/>
    </row>
    <row r="33" spans="1:14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09"/>
      <c r="G33" s="108"/>
      <c r="H33" s="108"/>
      <c r="I33" s="146" t="str">
        <f>IF(ข้อมูลนักเรียน!A27=""," ",AVERAGE(F33:H33))</f>
        <v xml:space="preserve"> </v>
      </c>
      <c r="J33" s="145" t="str">
        <f>IF(ข้อมูลนักเรียน!A27=""," ",IF(I33&gt;=2.5,"ดีเยี่ยม",IF(I33&gt;=1.5,"ดี",IF(I33&gt;=0.5,"ผ่าน","ไม่ผ่าน"))))</f>
        <v xml:space="preserve"> </v>
      </c>
      <c r="L33" s="129"/>
      <c r="M33" s="129"/>
      <c r="N33" s="129"/>
    </row>
    <row r="34" spans="1:14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09"/>
      <c r="G34" s="108"/>
      <c r="H34" s="108"/>
      <c r="I34" s="146" t="str">
        <f>IF(ข้อมูลนักเรียน!A28=""," ",AVERAGE(F34:H34))</f>
        <v xml:space="preserve"> </v>
      </c>
      <c r="J34" s="145" t="str">
        <f>IF(ข้อมูลนักเรียน!A28=""," ",IF(I34&gt;=2.5,"ดีเยี่ยม",IF(I34&gt;=1.5,"ดี",IF(I34&gt;=0.5,"ผ่าน","ไม่ผ่าน"))))</f>
        <v xml:space="preserve"> </v>
      </c>
      <c r="L34" s="129"/>
      <c r="M34" s="129"/>
      <c r="N34" s="129"/>
    </row>
    <row r="35" spans="1:14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09"/>
      <c r="G35" s="108"/>
      <c r="H35" s="108"/>
      <c r="I35" s="146" t="str">
        <f>IF(ข้อมูลนักเรียน!A29=""," ",AVERAGE(F35:H35))</f>
        <v xml:space="preserve"> </v>
      </c>
      <c r="J35" s="145" t="str">
        <f>IF(ข้อมูลนักเรียน!A29=""," ",IF(I35&gt;=2.5,"ดีเยี่ยม",IF(I35&gt;=1.5,"ดี",IF(I35&gt;=0.5,"ผ่าน","ไม่ผ่าน"))))</f>
        <v xml:space="preserve"> </v>
      </c>
      <c r="L35" s="129"/>
      <c r="M35" s="129"/>
      <c r="N35" s="129"/>
    </row>
    <row r="36" spans="1:14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09"/>
      <c r="G36" s="108"/>
      <c r="H36" s="108"/>
      <c r="I36" s="146" t="str">
        <f>IF(ข้อมูลนักเรียน!A30=""," ",AVERAGE(F36:H36))</f>
        <v xml:space="preserve"> </v>
      </c>
      <c r="J36" s="145" t="str">
        <f>IF(ข้อมูลนักเรียน!A30=""," ",IF(I36&gt;=2.5,"ดีเยี่ยม",IF(I36&gt;=1.5,"ดี",IF(I36&gt;=0.5,"ผ่าน","ไม่ผ่าน"))))</f>
        <v xml:space="preserve"> </v>
      </c>
      <c r="L36" s="129"/>
      <c r="M36" s="129"/>
      <c r="N36" s="129"/>
    </row>
    <row r="37" spans="1:14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09"/>
      <c r="G37" s="108"/>
      <c r="H37" s="108"/>
      <c r="I37" s="146" t="str">
        <f>IF(ข้อมูลนักเรียน!A31=""," ",AVERAGE(F37:H37))</f>
        <v xml:space="preserve"> </v>
      </c>
      <c r="J37" s="145" t="str">
        <f>IF(ข้อมูลนักเรียน!A31=""," ",IF(I37&gt;=2.5,"ดีเยี่ยม",IF(I37&gt;=1.5,"ดี",IF(I37&gt;=0.5,"ผ่าน","ไม่ผ่าน"))))</f>
        <v xml:space="preserve"> </v>
      </c>
      <c r="L37" s="129"/>
      <c r="M37" s="129"/>
      <c r="N37" s="129"/>
    </row>
    <row r="38" spans="1:14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09"/>
      <c r="G38" s="108"/>
      <c r="H38" s="108"/>
      <c r="I38" s="146" t="str">
        <f>IF(ข้อมูลนักเรียน!A32=""," ",AVERAGE(F38:H38))</f>
        <v xml:space="preserve"> </v>
      </c>
      <c r="J38" s="145" t="str">
        <f>IF(ข้อมูลนักเรียน!A32=""," ",IF(I38&gt;=2.5,"ดีเยี่ยม",IF(I38&gt;=1.5,"ดี",IF(I38&gt;=0.5,"ผ่าน","ไม่ผ่าน"))))</f>
        <v xml:space="preserve"> </v>
      </c>
      <c r="L38" s="129"/>
      <c r="M38" s="129"/>
      <c r="N38" s="129"/>
    </row>
    <row r="39" spans="1:14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09"/>
      <c r="G39" s="108"/>
      <c r="H39" s="108"/>
      <c r="I39" s="146" t="str">
        <f>IF(ข้อมูลนักเรียน!A33=""," ",AVERAGE(F39:H39))</f>
        <v xml:space="preserve"> </v>
      </c>
      <c r="J39" s="145" t="str">
        <f>IF(ข้อมูลนักเรียน!A33=""," ",IF(I39&gt;=2.5,"ดีเยี่ยม",IF(I39&gt;=1.5,"ดี",IF(I39&gt;=0.5,"ผ่าน","ไม่ผ่าน"))))</f>
        <v xml:space="preserve"> </v>
      </c>
      <c r="L39" s="129"/>
      <c r="M39" s="129"/>
      <c r="N39" s="129"/>
    </row>
    <row r="40" spans="1:14" s="113" customForma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09"/>
      <c r="G40" s="108"/>
      <c r="H40" s="108"/>
      <c r="I40" s="146" t="str">
        <f>IF(ข้อมูลนักเรียน!A34=""," ",AVERAGE(F40:H40))</f>
        <v xml:space="preserve"> </v>
      </c>
      <c r="J40" s="145" t="str">
        <f>IF(ข้อมูลนักเรียน!A34=""," ",IF(I40&gt;=2.5,"ดีเยี่ยม",IF(I40&gt;=1.5,"ดี",IF(I40&gt;=0.5,"ผ่าน","ไม่ผ่าน"))))</f>
        <v xml:space="preserve"> </v>
      </c>
      <c r="L40" s="129"/>
      <c r="M40" s="129"/>
      <c r="N40" s="129"/>
    </row>
    <row r="41" spans="1:14" s="113" customFormat="1" x14ac:dyDescent="0.25">
      <c r="A41" s="110"/>
      <c r="B41" s="110"/>
      <c r="F41" s="110"/>
      <c r="G41" s="110"/>
      <c r="H41" s="110"/>
      <c r="I41" s="110"/>
      <c r="J41" s="110"/>
      <c r="L41" s="129"/>
      <c r="M41" s="129"/>
      <c r="N41" s="129"/>
    </row>
    <row r="42" spans="1:14" s="113" customFormat="1" x14ac:dyDescent="0.25">
      <c r="A42" s="110"/>
      <c r="B42" s="110"/>
      <c r="F42" s="110"/>
      <c r="G42" s="110"/>
      <c r="H42" s="110"/>
      <c r="I42" s="110"/>
      <c r="J42" s="110"/>
      <c r="L42" s="129"/>
      <c r="M42" s="129"/>
      <c r="N42" s="129"/>
    </row>
    <row r="43" spans="1:14" s="113" customFormat="1" x14ac:dyDescent="0.25">
      <c r="A43" s="110"/>
      <c r="B43" s="110"/>
      <c r="F43" s="110"/>
      <c r="G43" s="110"/>
      <c r="H43" s="110"/>
      <c r="I43" s="110"/>
      <c r="J43" s="110"/>
      <c r="L43" s="129"/>
      <c r="M43" s="129"/>
      <c r="N43" s="129"/>
    </row>
    <row r="44" spans="1:14" s="113" customFormat="1" x14ac:dyDescent="0.25">
      <c r="A44" s="110"/>
      <c r="B44" s="110"/>
      <c r="F44" s="110"/>
      <c r="G44" s="110"/>
      <c r="H44" s="110"/>
      <c r="I44" s="110"/>
      <c r="J44" s="110"/>
      <c r="L44" s="129"/>
      <c r="M44" s="129"/>
      <c r="N44" s="129"/>
    </row>
    <row r="45" spans="1:14" s="113" customFormat="1" x14ac:dyDescent="0.25">
      <c r="A45" s="110"/>
      <c r="B45" s="110"/>
      <c r="F45" s="110"/>
      <c r="G45" s="110"/>
      <c r="H45" s="110"/>
      <c r="I45" s="110"/>
      <c r="J45" s="110"/>
      <c r="L45" s="129"/>
      <c r="M45" s="129"/>
      <c r="N45" s="129"/>
    </row>
    <row r="46" spans="1:14" s="113" customFormat="1" x14ac:dyDescent="0.25">
      <c r="A46" s="110"/>
      <c r="B46" s="110"/>
      <c r="F46" s="110"/>
      <c r="G46" s="110"/>
      <c r="H46" s="110"/>
      <c r="I46" s="110"/>
      <c r="J46" s="110"/>
      <c r="L46" s="129"/>
      <c r="M46" s="129"/>
      <c r="N46" s="129"/>
    </row>
    <row r="47" spans="1:14" s="113" customFormat="1" x14ac:dyDescent="0.25">
      <c r="A47" s="110"/>
      <c r="B47" s="110"/>
      <c r="F47" s="110"/>
      <c r="G47" s="110"/>
      <c r="H47" s="110"/>
      <c r="I47" s="110"/>
      <c r="J47" s="110"/>
      <c r="L47" s="129"/>
      <c r="M47" s="129"/>
      <c r="N47" s="129"/>
    </row>
    <row r="48" spans="1:14" s="113" customFormat="1" x14ac:dyDescent="0.25">
      <c r="A48" s="110"/>
      <c r="B48" s="110"/>
      <c r="F48" s="110"/>
      <c r="G48" s="110"/>
      <c r="H48" s="110"/>
      <c r="I48" s="110"/>
      <c r="J48" s="110"/>
      <c r="L48" s="129"/>
      <c r="M48" s="129"/>
      <c r="N48" s="129"/>
    </row>
    <row r="49" spans="1:14" s="113" customFormat="1" x14ac:dyDescent="0.25">
      <c r="A49" s="110"/>
      <c r="B49" s="110"/>
      <c r="F49" s="110"/>
      <c r="G49" s="110"/>
      <c r="H49" s="110"/>
      <c r="I49" s="110"/>
      <c r="J49" s="110"/>
      <c r="L49" s="129"/>
      <c r="M49" s="129"/>
      <c r="N49" s="129"/>
    </row>
    <row r="50" spans="1:14" s="113" customFormat="1" x14ac:dyDescent="0.25">
      <c r="A50" s="110"/>
      <c r="B50" s="110"/>
      <c r="F50" s="110"/>
      <c r="G50" s="110"/>
      <c r="H50" s="110"/>
      <c r="I50" s="110"/>
      <c r="J50" s="110"/>
      <c r="L50" s="129"/>
      <c r="M50" s="129"/>
      <c r="N50" s="129"/>
    </row>
    <row r="51" spans="1:14" s="113" customFormat="1" x14ac:dyDescent="0.25">
      <c r="A51" s="110"/>
      <c r="B51" s="110"/>
      <c r="F51" s="110"/>
      <c r="G51" s="110"/>
      <c r="H51" s="110"/>
      <c r="I51" s="110"/>
      <c r="J51" s="110"/>
      <c r="L51" s="129"/>
      <c r="M51" s="129"/>
      <c r="N51" s="129"/>
    </row>
    <row r="52" spans="1:14" s="113" customFormat="1" x14ac:dyDescent="0.25">
      <c r="A52" s="110"/>
      <c r="B52" s="110"/>
      <c r="F52" s="110"/>
      <c r="G52" s="110"/>
      <c r="H52" s="110"/>
      <c r="I52" s="110"/>
      <c r="J52" s="110"/>
      <c r="L52" s="129"/>
      <c r="M52" s="129"/>
      <c r="N52" s="129"/>
    </row>
    <row r="53" spans="1:14" s="113" customFormat="1" x14ac:dyDescent="0.25">
      <c r="A53" s="110"/>
      <c r="B53" s="110"/>
      <c r="F53" s="110"/>
      <c r="G53" s="110"/>
      <c r="H53" s="110"/>
      <c r="I53" s="110"/>
      <c r="J53" s="110"/>
      <c r="L53" s="129"/>
      <c r="M53" s="129"/>
      <c r="N53" s="129"/>
    </row>
    <row r="54" spans="1:14" s="113" customFormat="1" x14ac:dyDescent="0.25">
      <c r="A54" s="110"/>
      <c r="B54" s="110"/>
      <c r="F54" s="110"/>
      <c r="G54" s="110"/>
      <c r="H54" s="110"/>
      <c r="I54" s="110"/>
      <c r="J54" s="110"/>
      <c r="L54" s="129"/>
      <c r="M54" s="129"/>
      <c r="N54" s="129"/>
    </row>
  </sheetData>
  <sheetProtection algorithmName="SHA-512" hashValue="dvUnvTXa0Oe8irzs/ZpEHV94eFuX7urMVlZTukgFNMGF5AhC50ZezsQs+tKzPFAg2ByrM9JN19PixYKLOX4dTw==" saltValue="KBDLgZu+Ob34y5UFsiD69A==" spinCount="100000" sheet="1" objects="1" scenarios="1"/>
  <protectedRanges>
    <protectedRange sqref="F8:H40" name="ช่วง2"/>
  </protectedRanges>
  <mergeCells count="11">
    <mergeCell ref="F3:J3"/>
    <mergeCell ref="I5:I7"/>
    <mergeCell ref="B2:E2"/>
    <mergeCell ref="A3:A7"/>
    <mergeCell ref="B3:B7"/>
    <mergeCell ref="C3:E7"/>
    <mergeCell ref="J5:J7"/>
    <mergeCell ref="F5:F7"/>
    <mergeCell ref="G5:G7"/>
    <mergeCell ref="H5:H7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5C23-D62B-4DAE-9EC5-069EBD740D9F}">
  <sheetPr>
    <tabColor theme="7" tint="0.39997558519241921"/>
  </sheetPr>
  <dimension ref="A1:S54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13" width="4.69921875" style="110" customWidth="1"/>
    <col min="14" max="14" width="7.5" style="110" customWidth="1"/>
    <col min="15" max="15" width="7.19921875" style="110" customWidth="1"/>
    <col min="16" max="17" width="5.69921875" style="128" customWidth="1"/>
    <col min="18" max="18" width="5.8984375" style="128" customWidth="1"/>
    <col min="19" max="19" width="5.09765625" style="128" customWidth="1"/>
    <col min="20" max="20" width="5.5" style="111" customWidth="1"/>
    <col min="21" max="21" width="5.69921875" style="111" customWidth="1"/>
    <col min="22" max="22" width="6.296875" style="111" customWidth="1"/>
    <col min="23" max="23" width="6.59765625" style="111" customWidth="1"/>
    <col min="24" max="24" width="6.5" style="111" customWidth="1"/>
    <col min="25" max="16384" width="8.796875" style="111"/>
  </cols>
  <sheetData>
    <row r="1" spans="1:19" x14ac:dyDescent="0.7">
      <c r="A1" s="100" t="s">
        <v>161</v>
      </c>
      <c r="B1" s="100"/>
      <c r="C1" s="100"/>
      <c r="D1" s="100"/>
      <c r="E1" s="100"/>
      <c r="F1" s="85"/>
      <c r="G1" s="85"/>
      <c r="H1" s="85"/>
      <c r="I1" s="85"/>
      <c r="J1" s="77"/>
      <c r="K1" s="85"/>
      <c r="L1" s="85">
        <f>ข้อมูลพื้นฐาน!B8</f>
        <v>0</v>
      </c>
      <c r="M1" s="85"/>
      <c r="N1" s="77"/>
      <c r="O1" s="77"/>
    </row>
    <row r="2" spans="1:19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140" t="s">
        <v>153</v>
      </c>
      <c r="G2" s="80"/>
      <c r="H2" s="80"/>
      <c r="I2" s="79">
        <f>ข้อมูลพื้นฐาน!B10</f>
        <v>0</v>
      </c>
      <c r="J2" s="80"/>
      <c r="K2" s="79"/>
      <c r="L2" s="80" t="s">
        <v>154</v>
      </c>
      <c r="M2" s="85"/>
      <c r="N2" s="85">
        <f>ข้อมูลพื้นฐาน!B14</f>
        <v>0</v>
      </c>
      <c r="O2" s="85"/>
    </row>
    <row r="3" spans="1:19" ht="18" customHeight="1" x14ac:dyDescent="0.7">
      <c r="A3" s="226" t="s">
        <v>71</v>
      </c>
      <c r="B3" s="227" t="s">
        <v>79</v>
      </c>
      <c r="C3" s="226" t="s">
        <v>78</v>
      </c>
      <c r="D3" s="226"/>
      <c r="E3" s="231"/>
      <c r="F3" s="236" t="s">
        <v>178</v>
      </c>
      <c r="G3" s="237"/>
      <c r="H3" s="237"/>
      <c r="I3" s="237"/>
      <c r="J3" s="237"/>
      <c r="K3" s="237"/>
      <c r="L3" s="237"/>
      <c r="M3" s="237"/>
      <c r="N3" s="237"/>
      <c r="O3" s="259"/>
      <c r="Q3" s="139"/>
    </row>
    <row r="4" spans="1:19" ht="18" customHeight="1" x14ac:dyDescent="0.7">
      <c r="A4" s="226"/>
      <c r="B4" s="227"/>
      <c r="C4" s="226"/>
      <c r="D4" s="226"/>
      <c r="E4" s="231"/>
      <c r="F4" s="136" t="s">
        <v>129</v>
      </c>
      <c r="G4" s="141"/>
      <c r="H4" s="137" t="s">
        <v>131</v>
      </c>
      <c r="I4" s="141"/>
      <c r="J4" s="137" t="s">
        <v>132</v>
      </c>
      <c r="K4" s="142"/>
      <c r="L4" s="137" t="s">
        <v>133</v>
      </c>
      <c r="M4" s="142"/>
      <c r="N4" s="138" t="s">
        <v>134</v>
      </c>
      <c r="O4" s="143"/>
      <c r="Q4" s="139"/>
    </row>
    <row r="5" spans="1:19" ht="18" customHeight="1" x14ac:dyDescent="0.7">
      <c r="A5" s="226"/>
      <c r="B5" s="227"/>
      <c r="C5" s="226"/>
      <c r="D5" s="226"/>
      <c r="E5" s="231"/>
      <c r="F5" s="134" t="s">
        <v>170</v>
      </c>
      <c r="G5" s="134" t="s">
        <v>171</v>
      </c>
      <c r="H5" s="134" t="s">
        <v>172</v>
      </c>
      <c r="I5" s="134" t="s">
        <v>173</v>
      </c>
      <c r="J5" s="134" t="s">
        <v>174</v>
      </c>
      <c r="K5" s="134" t="s">
        <v>175</v>
      </c>
      <c r="L5" s="134" t="s">
        <v>176</v>
      </c>
      <c r="M5" s="134" t="s">
        <v>177</v>
      </c>
      <c r="N5" s="234" t="s">
        <v>150</v>
      </c>
      <c r="O5" s="235" t="s">
        <v>129</v>
      </c>
      <c r="Q5" s="139"/>
    </row>
    <row r="6" spans="1:19" ht="18" customHeight="1" x14ac:dyDescent="0.7">
      <c r="A6" s="226"/>
      <c r="B6" s="227"/>
      <c r="C6" s="228"/>
      <c r="D6" s="228"/>
      <c r="E6" s="232"/>
      <c r="F6" s="262" t="s">
        <v>162</v>
      </c>
      <c r="G6" s="262" t="s">
        <v>163</v>
      </c>
      <c r="H6" s="262" t="s">
        <v>164</v>
      </c>
      <c r="I6" s="262" t="s">
        <v>165</v>
      </c>
      <c r="J6" s="262" t="s">
        <v>166</v>
      </c>
      <c r="K6" s="262" t="s">
        <v>167</v>
      </c>
      <c r="L6" s="262" t="s">
        <v>168</v>
      </c>
      <c r="M6" s="262" t="s">
        <v>169</v>
      </c>
      <c r="N6" s="234"/>
      <c r="O6" s="260"/>
      <c r="Q6" s="139"/>
    </row>
    <row r="7" spans="1:19" ht="21" customHeight="1" x14ac:dyDescent="0.7">
      <c r="A7" s="226"/>
      <c r="B7" s="227"/>
      <c r="C7" s="228"/>
      <c r="D7" s="228"/>
      <c r="E7" s="232"/>
      <c r="F7" s="263"/>
      <c r="G7" s="263"/>
      <c r="H7" s="263"/>
      <c r="I7" s="263"/>
      <c r="J7" s="263"/>
      <c r="K7" s="263"/>
      <c r="L7" s="263"/>
      <c r="M7" s="263"/>
      <c r="N7" s="234"/>
      <c r="O7" s="260"/>
      <c r="Q7" s="139"/>
    </row>
    <row r="8" spans="1:19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3678</v>
      </c>
      <c r="C8" s="105" t="str">
        <f>ข้อมูลนักเรียน!C2</f>
        <v>นาย</v>
      </c>
      <c r="D8" s="106" t="str">
        <f>ข้อมูลนักเรียน!D2</f>
        <v>กฤษดา</v>
      </c>
      <c r="E8" s="106" t="str">
        <f>ข้อมูลนักเรียน!E2</f>
        <v>ตาดี</v>
      </c>
      <c r="F8" s="109"/>
      <c r="G8" s="109"/>
      <c r="H8" s="109"/>
      <c r="I8" s="109"/>
      <c r="J8" s="109"/>
      <c r="K8" s="109"/>
      <c r="L8" s="109"/>
      <c r="M8" s="109"/>
      <c r="N8" s="146" t="e">
        <f>IF(ข้อมูลนักเรียน!A2=""," ",AVERAGE(F8:M8))</f>
        <v>#DIV/0!</v>
      </c>
      <c r="O8" s="145" t="e">
        <f>IF(ข้อมูลนักเรียน!A2=""," ",IF(N8&gt;=2.5,"ดีเยี่ยม",IF(N8&gt;=1.5,"ดี",IF(N8&gt;=0.5,"ผ่าน","ไม่ผ่าน"))))</f>
        <v>#DIV/0!</v>
      </c>
      <c r="P8" s="129"/>
      <c r="Q8" s="130" t="s">
        <v>196</v>
      </c>
      <c r="R8" s="131">
        <f>COUNTIF($O$8:$O$41,"ดีเยี่ยม")</f>
        <v>0</v>
      </c>
      <c r="S8" s="132" t="s">
        <v>76</v>
      </c>
    </row>
    <row r="9" spans="1:19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3782</v>
      </c>
      <c r="C9" s="105" t="str">
        <f>ข้อมูลนักเรียน!C3</f>
        <v>นาย</v>
      </c>
      <c r="D9" s="106" t="str">
        <f>ข้อมูลนักเรียน!D3</f>
        <v>อนุรักษ์</v>
      </c>
      <c r="E9" s="106" t="str">
        <f>ข้อมูลนักเรียน!E3</f>
        <v>ทองสุข</v>
      </c>
      <c r="F9" s="109"/>
      <c r="G9" s="109"/>
      <c r="H9" s="109"/>
      <c r="I9" s="109"/>
      <c r="J9" s="109"/>
      <c r="K9" s="109"/>
      <c r="L9" s="109"/>
      <c r="M9" s="109"/>
      <c r="N9" s="146" t="e">
        <f>IF(ข้อมูลนักเรียน!A3=""," ",AVERAGE(F9:M9))</f>
        <v>#DIV/0!</v>
      </c>
      <c r="O9" s="145" t="e">
        <f>IF(ข้อมูลนักเรียน!A3=""," ",IF(N9&gt;=2.5,"ดีเยี่ยม",IF(N9&gt;=1.5,"ดี",IF(N9&gt;=0.5,"ผ่าน","ไม่ผ่าน"))))</f>
        <v>#DIV/0!</v>
      </c>
      <c r="P9" s="129"/>
      <c r="Q9" s="130" t="s">
        <v>197</v>
      </c>
      <c r="R9" s="131">
        <f>COUNTIF($O$8:$O$41,"ดี")</f>
        <v>0</v>
      </c>
      <c r="S9" s="132" t="s">
        <v>76</v>
      </c>
    </row>
    <row r="10" spans="1:19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4004</v>
      </c>
      <c r="C10" s="105" t="str">
        <f>ข้อมูลนักเรียน!C4</f>
        <v>นาย</v>
      </c>
      <c r="D10" s="106" t="str">
        <f>ข้อมูลนักเรียน!D4</f>
        <v>ฉันทโสภณ</v>
      </c>
      <c r="E10" s="106" t="str">
        <f>ข้อมูลนักเรียน!E4</f>
        <v>ปานเสน</v>
      </c>
      <c r="F10" s="109"/>
      <c r="G10" s="109"/>
      <c r="H10" s="109"/>
      <c r="I10" s="109"/>
      <c r="J10" s="109"/>
      <c r="K10" s="109"/>
      <c r="L10" s="109"/>
      <c r="M10" s="109"/>
      <c r="N10" s="146" t="e">
        <f>IF(ข้อมูลนักเรียน!A4=""," ",AVERAGE(F10:M10))</f>
        <v>#DIV/0!</v>
      </c>
      <c r="O10" s="145" t="e">
        <f>IF(ข้อมูลนักเรียน!A4=""," ",IF(N10&gt;=2.5,"ดีเยี่ยม",IF(N10&gt;=1.5,"ดี",IF(N10&gt;=0.5,"ผ่าน","ไม่ผ่าน"))))</f>
        <v>#DIV/0!</v>
      </c>
      <c r="P10" s="129"/>
      <c r="Q10" s="130" t="s">
        <v>151</v>
      </c>
      <c r="R10" s="131">
        <f>COUNTIF($O$8:$O$41,"ผ่าน")</f>
        <v>0</v>
      </c>
      <c r="S10" s="132" t="s">
        <v>76</v>
      </c>
    </row>
    <row r="11" spans="1:19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4005</v>
      </c>
      <c r="C11" s="105" t="str">
        <f>ข้อมูลนักเรียน!C5</f>
        <v>นาย</v>
      </c>
      <c r="D11" s="106" t="str">
        <f>ข้อมูลนักเรียน!D5</f>
        <v>ฉันทโสภี</v>
      </c>
      <c r="E11" s="106" t="str">
        <f>ข้อมูลนักเรียน!E5</f>
        <v>ปานเสน</v>
      </c>
      <c r="F11" s="109"/>
      <c r="G11" s="109"/>
      <c r="H11" s="109"/>
      <c r="I11" s="109"/>
      <c r="J11" s="109"/>
      <c r="K11" s="109"/>
      <c r="L11" s="109"/>
      <c r="M11" s="109"/>
      <c r="N11" s="146" t="e">
        <f>IF(ข้อมูลนักเรียน!A5=""," ",AVERAGE(F11:M11))</f>
        <v>#DIV/0!</v>
      </c>
      <c r="O11" s="145" t="e">
        <f>IF(ข้อมูลนักเรียน!A5=""," ",IF(N11&gt;=2.5,"ดีเยี่ยม",IF(N11&gt;=1.5,"ดี",IF(N11&gt;=0.5,"ผ่าน","ไม่ผ่าน"))))</f>
        <v>#DIV/0!</v>
      </c>
      <c r="P11" s="129"/>
      <c r="Q11" s="130" t="s">
        <v>152</v>
      </c>
      <c r="R11" s="131">
        <f>COUNTIF($O$8:$O$41,"ไม่ผ่าน")</f>
        <v>0</v>
      </c>
      <c r="S11" s="132" t="s">
        <v>76</v>
      </c>
    </row>
    <row r="12" spans="1:19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4008</v>
      </c>
      <c r="C12" s="105" t="str">
        <f>ข้อมูลนักเรียน!C6</f>
        <v>นาย</v>
      </c>
      <c r="D12" s="106" t="str">
        <f>ข้อมูลนักเรียน!D6</f>
        <v>ธนดล</v>
      </c>
      <c r="E12" s="106" t="str">
        <f>ข้อมูลนักเรียน!E6</f>
        <v>อุทัยวัฒน์</v>
      </c>
      <c r="F12" s="109"/>
      <c r="G12" s="109"/>
      <c r="H12" s="109"/>
      <c r="I12" s="109"/>
      <c r="J12" s="109"/>
      <c r="K12" s="109"/>
      <c r="L12" s="109"/>
      <c r="M12" s="109"/>
      <c r="N12" s="146" t="e">
        <f>IF(ข้อมูลนักเรียน!A6=""," ",AVERAGE(F12:M12))</f>
        <v>#DIV/0!</v>
      </c>
      <c r="O12" s="145" t="e">
        <f>IF(ข้อมูลนักเรียน!A6=""," ",IF(N12&gt;=2.5,"ดีเยี่ยม",IF(N12&gt;=1.5,"ดี",IF(N12&gt;=0.5,"ผ่าน","ไม่ผ่าน"))))</f>
        <v>#DIV/0!</v>
      </c>
      <c r="P12" s="129"/>
      <c r="Q12" s="129"/>
      <c r="R12" s="129"/>
      <c r="S12" s="129"/>
    </row>
    <row r="13" spans="1:19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4009</v>
      </c>
      <c r="C13" s="105" t="str">
        <f>ข้อมูลนักเรียน!C7</f>
        <v>นาย</v>
      </c>
      <c r="D13" s="106" t="str">
        <f>ข้อมูลนักเรียน!D7</f>
        <v>ธนภูมิ</v>
      </c>
      <c r="E13" s="106" t="str">
        <f>ข้อมูลนักเรียน!E7</f>
        <v>อินแนน</v>
      </c>
      <c r="F13" s="109"/>
      <c r="G13" s="109"/>
      <c r="H13" s="109"/>
      <c r="I13" s="109"/>
      <c r="J13" s="109"/>
      <c r="K13" s="109"/>
      <c r="L13" s="109"/>
      <c r="M13" s="109"/>
      <c r="N13" s="146" t="e">
        <f>IF(ข้อมูลนักเรียน!A7=""," ",AVERAGE(F13:M13))</f>
        <v>#DIV/0!</v>
      </c>
      <c r="O13" s="145" t="e">
        <f>IF(ข้อมูลนักเรียน!A7=""," ",IF(N13&gt;=2.5,"ดีเยี่ยม",IF(N13&gt;=1.5,"ดี",IF(N13&gt;=0.5,"ผ่าน","ไม่ผ่าน"))))</f>
        <v>#DIV/0!</v>
      </c>
      <c r="P13" s="129"/>
      <c r="Q13" s="129"/>
      <c r="R13" s="129"/>
      <c r="S13" s="129"/>
    </row>
    <row r="14" spans="1:19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4010</v>
      </c>
      <c r="C14" s="105" t="str">
        <f>ข้อมูลนักเรียน!C8</f>
        <v>นาย</v>
      </c>
      <c r="D14" s="106" t="str">
        <f>ข้อมูลนักเรียน!D8</f>
        <v>ธีรพันธ์</v>
      </c>
      <c r="E14" s="106" t="str">
        <f>ข้อมูลนักเรียน!E8</f>
        <v>พิมพ์ดี</v>
      </c>
      <c r="F14" s="109"/>
      <c r="G14" s="109"/>
      <c r="H14" s="109"/>
      <c r="I14" s="109"/>
      <c r="J14" s="109"/>
      <c r="K14" s="109"/>
      <c r="L14" s="109"/>
      <c r="M14" s="109"/>
      <c r="N14" s="146" t="e">
        <f>IF(ข้อมูลนักเรียน!A8=""," ",AVERAGE(F14:M14))</f>
        <v>#DIV/0!</v>
      </c>
      <c r="O14" s="145" t="e">
        <f>IF(ข้อมูลนักเรียน!A8=""," ",IF(N14&gt;=2.5,"ดีเยี่ยม",IF(N14&gt;=1.5,"ดี",IF(N14&gt;=0.5,"ผ่าน","ไม่ผ่าน"))))</f>
        <v>#DIV/0!</v>
      </c>
      <c r="P14" s="129"/>
      <c r="Q14" s="129"/>
      <c r="R14" s="129"/>
      <c r="S14" s="129"/>
    </row>
    <row r="15" spans="1:19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4013</v>
      </c>
      <c r="C15" s="105" t="str">
        <f>ข้อมูลนักเรียน!C9</f>
        <v>นาย</v>
      </c>
      <c r="D15" s="106" t="str">
        <f>ข้อมูลนักเรียน!D9</f>
        <v>สายนที</v>
      </c>
      <c r="E15" s="106" t="str">
        <f>ข้อมูลนักเรียน!E9</f>
        <v>แสงสุข</v>
      </c>
      <c r="F15" s="109"/>
      <c r="G15" s="109"/>
      <c r="H15" s="109"/>
      <c r="I15" s="109"/>
      <c r="J15" s="109"/>
      <c r="K15" s="109"/>
      <c r="L15" s="109"/>
      <c r="M15" s="109"/>
      <c r="N15" s="146" t="e">
        <f>IF(ข้อมูลนักเรียน!A9=""," ",AVERAGE(F15:M15))</f>
        <v>#DIV/0!</v>
      </c>
      <c r="O15" s="145" t="e">
        <f>IF(ข้อมูลนักเรียน!A9=""," ",IF(N15&gt;=2.5,"ดีเยี่ยม",IF(N15&gt;=1.5,"ดี",IF(N15&gt;=0.5,"ผ่าน","ไม่ผ่าน"))))</f>
        <v>#DIV/0!</v>
      </c>
      <c r="P15" s="129"/>
      <c r="Q15" s="129"/>
      <c r="R15" s="129"/>
      <c r="S15" s="129"/>
    </row>
    <row r="16" spans="1:19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4017</v>
      </c>
      <c r="C16" s="105" t="str">
        <f>ข้อมูลนักเรียน!C10</f>
        <v>นาย</v>
      </c>
      <c r="D16" s="106" t="str">
        <f>ข้อมูลนักเรียน!D10</f>
        <v>อำนาจ</v>
      </c>
      <c r="E16" s="106" t="str">
        <f>ข้อมูลนักเรียน!E10</f>
        <v>แซ่ลิ้ม</v>
      </c>
      <c r="F16" s="109"/>
      <c r="G16" s="109"/>
      <c r="H16" s="109"/>
      <c r="I16" s="109"/>
      <c r="J16" s="109"/>
      <c r="K16" s="109"/>
      <c r="L16" s="109"/>
      <c r="M16" s="109"/>
      <c r="N16" s="146" t="e">
        <f>IF(ข้อมูลนักเรียน!A10=""," ",AVERAGE(F16:M16))</f>
        <v>#DIV/0!</v>
      </c>
      <c r="O16" s="145" t="e">
        <f>IF(ข้อมูลนักเรียน!A10=""," ",IF(N16&gt;=2.5,"ดีเยี่ยม",IF(N16&gt;=1.5,"ดี",IF(N16&gt;=0.5,"ผ่าน","ไม่ผ่าน"))))</f>
        <v>#DIV/0!</v>
      </c>
      <c r="P16" s="129"/>
      <c r="Q16" s="129"/>
      <c r="R16" s="129"/>
      <c r="S16" s="129"/>
    </row>
    <row r="17" spans="1:19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4027</v>
      </c>
      <c r="C17" s="105" t="str">
        <f>ข้อมูลนักเรียน!C11</f>
        <v>นาย</v>
      </c>
      <c r="D17" s="106" t="str">
        <f>ข้อมูลนักเรียน!D11</f>
        <v>พงษ์พัฒน์</v>
      </c>
      <c r="E17" s="106" t="str">
        <f>ข้อมูลนักเรียน!E11</f>
        <v>เดชะรัตนางกูร</v>
      </c>
      <c r="F17" s="109"/>
      <c r="G17" s="109"/>
      <c r="H17" s="109"/>
      <c r="I17" s="109"/>
      <c r="J17" s="109"/>
      <c r="K17" s="109"/>
      <c r="L17" s="109"/>
      <c r="M17" s="109"/>
      <c r="N17" s="146" t="e">
        <f>IF(ข้อมูลนักเรียน!A11=""," ",AVERAGE(F17:M17))</f>
        <v>#DIV/0!</v>
      </c>
      <c r="O17" s="145" t="e">
        <f>IF(ข้อมูลนักเรียน!A11=""," ",IF(N17&gt;=2.5,"ดีเยี่ยม",IF(N17&gt;=1.5,"ดี",IF(N17&gt;=0.5,"ผ่าน","ไม่ผ่าน"))))</f>
        <v>#DIV/0!</v>
      </c>
      <c r="P17" s="129"/>
      <c r="Q17" s="129"/>
      <c r="R17" s="129"/>
      <c r="S17" s="129"/>
    </row>
    <row r="18" spans="1:19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4097</v>
      </c>
      <c r="C18" s="105" t="str">
        <f>ข้อมูลนักเรียน!C12</f>
        <v>นาย</v>
      </c>
      <c r="D18" s="106" t="str">
        <f>ข้อมูลนักเรียน!D12</f>
        <v>เสฎฐวุฒิ</v>
      </c>
      <c r="E18" s="106" t="str">
        <f>ข้อมูลนักเรียน!E12</f>
        <v>ยศศิริ</v>
      </c>
      <c r="F18" s="109"/>
      <c r="G18" s="109"/>
      <c r="H18" s="109"/>
      <c r="I18" s="109"/>
      <c r="J18" s="109"/>
      <c r="K18" s="109"/>
      <c r="L18" s="109"/>
      <c r="M18" s="109"/>
      <c r="N18" s="146" t="e">
        <f>IF(ข้อมูลนักเรียน!A12=""," ",AVERAGE(F18:M18))</f>
        <v>#DIV/0!</v>
      </c>
      <c r="O18" s="145" t="e">
        <f>IF(ข้อมูลนักเรียน!A12=""," ",IF(N18&gt;=2.5,"ดีเยี่ยม",IF(N18&gt;=1.5,"ดี",IF(N18&gt;=0.5,"ผ่าน","ไม่ผ่าน"))))</f>
        <v>#DIV/0!</v>
      </c>
      <c r="P18" s="129"/>
      <c r="Q18" s="129"/>
      <c r="R18" s="129"/>
      <c r="S18" s="129"/>
    </row>
    <row r="19" spans="1:19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4111</v>
      </c>
      <c r="C19" s="105" t="str">
        <f>ข้อมูลนักเรียน!C13</f>
        <v>นาย</v>
      </c>
      <c r="D19" s="106" t="str">
        <f>ข้อมูลนักเรียน!D13</f>
        <v>เอกมงคล</v>
      </c>
      <c r="E19" s="106" t="str">
        <f>ข้อมูลนักเรียน!E13</f>
        <v>คำบัง</v>
      </c>
      <c r="F19" s="109"/>
      <c r="G19" s="109"/>
      <c r="H19" s="109"/>
      <c r="I19" s="109"/>
      <c r="J19" s="109"/>
      <c r="K19" s="109"/>
      <c r="L19" s="109"/>
      <c r="M19" s="109"/>
      <c r="N19" s="146" t="e">
        <f>IF(ข้อมูลนักเรียน!A13=""," ",AVERAGE(F19:M19))</f>
        <v>#DIV/0!</v>
      </c>
      <c r="O19" s="145" t="e">
        <f>IF(ข้อมูลนักเรียน!A13=""," ",IF(N19&gt;=2.5,"ดีเยี่ยม",IF(N19&gt;=1.5,"ดี",IF(N19&gt;=0.5,"ผ่าน","ไม่ผ่าน"))))</f>
        <v>#DIV/0!</v>
      </c>
      <c r="P19" s="129"/>
      <c r="Q19" s="129"/>
      <c r="R19" s="129"/>
      <c r="S19" s="129"/>
    </row>
    <row r="20" spans="1:19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4160</v>
      </c>
      <c r="C20" s="105" t="str">
        <f>ข้อมูลนักเรียน!C14</f>
        <v>นาย</v>
      </c>
      <c r="D20" s="106" t="str">
        <f>ข้อมูลนักเรียน!D14</f>
        <v>ธีรวัฒน์</v>
      </c>
      <c r="E20" s="106" t="str">
        <f>ข้อมูลนักเรียน!E14</f>
        <v>คำน้อย</v>
      </c>
      <c r="F20" s="109"/>
      <c r="G20" s="109"/>
      <c r="H20" s="109"/>
      <c r="I20" s="109"/>
      <c r="J20" s="109"/>
      <c r="K20" s="109"/>
      <c r="L20" s="109"/>
      <c r="M20" s="109"/>
      <c r="N20" s="146" t="e">
        <f>IF(ข้อมูลนักเรียน!A14=""," ",AVERAGE(F20:M20))</f>
        <v>#DIV/0!</v>
      </c>
      <c r="O20" s="145" t="e">
        <f>IF(ข้อมูลนักเรียน!A14=""," ",IF(N20&gt;=2.5,"ดีเยี่ยม",IF(N20&gt;=1.5,"ดี",IF(N20&gt;=0.5,"ผ่าน","ไม่ผ่าน"))))</f>
        <v>#DIV/0!</v>
      </c>
      <c r="P20" s="129"/>
      <c r="Q20" s="129"/>
      <c r="R20" s="129"/>
      <c r="S20" s="129"/>
    </row>
    <row r="21" spans="1:19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4161</v>
      </c>
      <c r="C21" s="105" t="str">
        <f>ข้อมูลนักเรียน!C15</f>
        <v>นาย</v>
      </c>
      <c r="D21" s="106" t="str">
        <f>ข้อมูลนักเรียน!D15</f>
        <v>ธนวัศ</v>
      </c>
      <c r="E21" s="106" t="str">
        <f>ข้อมูลนักเรียน!E15</f>
        <v>พรหมนิล</v>
      </c>
      <c r="F21" s="109"/>
      <c r="G21" s="109"/>
      <c r="H21" s="109"/>
      <c r="I21" s="109"/>
      <c r="J21" s="109"/>
      <c r="K21" s="109"/>
      <c r="L21" s="109"/>
      <c r="M21" s="109"/>
      <c r="N21" s="146" t="e">
        <f>IF(ข้อมูลนักเรียน!A15=""," ",AVERAGE(F21:M21))</f>
        <v>#DIV/0!</v>
      </c>
      <c r="O21" s="145" t="e">
        <f>IF(ข้อมูลนักเรียน!A15=""," ",IF(N21&gt;=2.5,"ดีเยี่ยม",IF(N21&gt;=1.5,"ดี",IF(N21&gt;=0.5,"ผ่าน","ไม่ผ่าน"))))</f>
        <v>#DIV/0!</v>
      </c>
      <c r="P21" s="129"/>
      <c r="Q21" s="129"/>
      <c r="R21" s="129"/>
      <c r="S21" s="129"/>
    </row>
    <row r="22" spans="1:19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4164</v>
      </c>
      <c r="C22" s="105" t="str">
        <f>ข้อมูลนักเรียน!C16</f>
        <v>นาย</v>
      </c>
      <c r="D22" s="106" t="str">
        <f>ข้อมูลนักเรียน!D16</f>
        <v>นพรัตน์</v>
      </c>
      <c r="E22" s="106" t="str">
        <f>ข้อมูลนักเรียน!E16</f>
        <v>บางทับ</v>
      </c>
      <c r="F22" s="109"/>
      <c r="G22" s="109"/>
      <c r="H22" s="109"/>
      <c r="I22" s="109"/>
      <c r="J22" s="109"/>
      <c r="K22" s="109"/>
      <c r="L22" s="109"/>
      <c r="M22" s="109"/>
      <c r="N22" s="146" t="e">
        <f>IF(ข้อมูลนักเรียน!A16=""," ",AVERAGE(F22:M22))</f>
        <v>#DIV/0!</v>
      </c>
      <c r="O22" s="145" t="e">
        <f>IF(ข้อมูลนักเรียน!A16=""," ",IF(N22&gt;=2.5,"ดีเยี่ยม",IF(N22&gt;=1.5,"ดี",IF(N22&gt;=0.5,"ผ่าน","ไม่ผ่าน"))))</f>
        <v>#DIV/0!</v>
      </c>
      <c r="P22" s="129"/>
      <c r="Q22" s="129"/>
      <c r="R22" s="129"/>
      <c r="S22" s="129"/>
    </row>
    <row r="23" spans="1:19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3596</v>
      </c>
      <c r="C23" s="105" t="str">
        <f>ข้อมูลนักเรียน!C17</f>
        <v>น.ส.</v>
      </c>
      <c r="D23" s="106" t="str">
        <f>ข้อมูลนักเรียน!D17</f>
        <v>ธีราภรณ์</v>
      </c>
      <c r="E23" s="106" t="str">
        <f>ข้อมูลนักเรียน!E17</f>
        <v>แสนเหมือน</v>
      </c>
      <c r="F23" s="109"/>
      <c r="G23" s="109"/>
      <c r="H23" s="109"/>
      <c r="I23" s="109"/>
      <c r="J23" s="109"/>
      <c r="K23" s="109"/>
      <c r="L23" s="109"/>
      <c r="M23" s="109"/>
      <c r="N23" s="146" t="e">
        <f>IF(ข้อมูลนักเรียน!A17=""," ",AVERAGE(F23:M23))</f>
        <v>#DIV/0!</v>
      </c>
      <c r="O23" s="145" t="e">
        <f>IF(ข้อมูลนักเรียน!A17=""," ",IF(N23&gt;=2.5,"ดีเยี่ยม",IF(N23&gt;=1.5,"ดี",IF(N23&gt;=0.5,"ผ่าน","ไม่ผ่าน"))))</f>
        <v>#DIV/0!</v>
      </c>
      <c r="P23" s="129"/>
      <c r="Q23" s="129"/>
      <c r="R23" s="129"/>
      <c r="S23" s="129"/>
    </row>
    <row r="24" spans="1:19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4020</v>
      </c>
      <c r="C24" s="105" t="str">
        <f>ข้อมูลนักเรียน!C18</f>
        <v>น.ส.</v>
      </c>
      <c r="D24" s="106" t="str">
        <f>ข้อมูลนักเรียน!D18</f>
        <v>นันทพร</v>
      </c>
      <c r="E24" s="106" t="str">
        <f>ข้อมูลนักเรียน!E18</f>
        <v>พรหมขัติแก้ว</v>
      </c>
      <c r="F24" s="109"/>
      <c r="G24" s="109"/>
      <c r="H24" s="109"/>
      <c r="I24" s="109"/>
      <c r="J24" s="109"/>
      <c r="K24" s="109"/>
      <c r="L24" s="109"/>
      <c r="M24" s="109"/>
      <c r="N24" s="146" t="e">
        <f>IF(ข้อมูลนักเรียน!A18=""," ",AVERAGE(F24:M24))</f>
        <v>#DIV/0!</v>
      </c>
      <c r="O24" s="145" t="e">
        <f>IF(ข้อมูลนักเรียน!A18=""," ",IF(N24&gt;=2.5,"ดีเยี่ยม",IF(N24&gt;=1.5,"ดี",IF(N24&gt;=0.5,"ผ่าน","ไม่ผ่าน"))))</f>
        <v>#DIV/0!</v>
      </c>
      <c r="P24" s="129"/>
      <c r="Q24" s="129"/>
      <c r="R24" s="129"/>
      <c r="S24" s="129"/>
    </row>
    <row r="25" spans="1:19" s="113" customFormat="1" ht="18" customHeight="1" x14ac:dyDescent="0.25">
      <c r="A25" s="103">
        <f>ข้อมูลนักเรียน!A19</f>
        <v>18</v>
      </c>
      <c r="B25" s="104">
        <f>ข้อมูลนักเรียน!B19</f>
        <v>4029</v>
      </c>
      <c r="C25" s="105" t="str">
        <f>ข้อมูลนักเรียน!C19</f>
        <v>น.ส.</v>
      </c>
      <c r="D25" s="106" t="str">
        <f>ข้อมูลนักเรียน!D19</f>
        <v>จีรวรรณ</v>
      </c>
      <c r="E25" s="106" t="str">
        <f>ข้อมูลนักเรียน!E19</f>
        <v>เกตุแก้ว</v>
      </c>
      <c r="F25" s="109"/>
      <c r="G25" s="109"/>
      <c r="H25" s="109"/>
      <c r="I25" s="109"/>
      <c r="J25" s="109"/>
      <c r="K25" s="109"/>
      <c r="L25" s="109"/>
      <c r="M25" s="109"/>
      <c r="N25" s="146" t="e">
        <f>IF(ข้อมูลนักเรียน!A19=""," ",AVERAGE(F25:M25))</f>
        <v>#DIV/0!</v>
      </c>
      <c r="O25" s="145" t="e">
        <f>IF(ข้อมูลนักเรียน!A19=""," ",IF(N25&gt;=2.5,"ดีเยี่ยม",IF(N25&gt;=1.5,"ดี",IF(N25&gt;=0.5,"ผ่าน","ไม่ผ่าน"))))</f>
        <v>#DIV/0!</v>
      </c>
      <c r="P25" s="129"/>
      <c r="Q25" s="129"/>
      <c r="R25" s="129"/>
      <c r="S25" s="129"/>
    </row>
    <row r="26" spans="1:19" s="113" customFormat="1" ht="18" customHeight="1" x14ac:dyDescent="0.25">
      <c r="A26" s="103">
        <f>ข้อมูลนักเรียน!A20</f>
        <v>19</v>
      </c>
      <c r="B26" s="104">
        <f>ข้อมูลนักเรียน!B20</f>
        <v>4031</v>
      </c>
      <c r="C26" s="105" t="str">
        <f>ข้อมูลนักเรียน!C20</f>
        <v>น.ส.</v>
      </c>
      <c r="D26" s="106" t="str">
        <f>ข้อมูลนักเรียน!D20</f>
        <v>กรรณิกา</v>
      </c>
      <c r="E26" s="106" t="str">
        <f>ข้อมูลนักเรียน!E20</f>
        <v>สอบกระโทก</v>
      </c>
      <c r="F26" s="109"/>
      <c r="G26" s="109"/>
      <c r="H26" s="109"/>
      <c r="I26" s="109"/>
      <c r="J26" s="109"/>
      <c r="K26" s="109"/>
      <c r="L26" s="109"/>
      <c r="M26" s="109"/>
      <c r="N26" s="146" t="e">
        <f>IF(ข้อมูลนักเรียน!A20=""," ",AVERAGE(F26:M26))</f>
        <v>#DIV/0!</v>
      </c>
      <c r="O26" s="145" t="e">
        <f>IF(ข้อมูลนักเรียน!A20=""," ",IF(N26&gt;=2.5,"ดีเยี่ยม",IF(N26&gt;=1.5,"ดี",IF(N26&gt;=0.5,"ผ่าน","ไม่ผ่าน"))))</f>
        <v>#DIV/0!</v>
      </c>
      <c r="P26" s="129"/>
      <c r="Q26" s="129"/>
      <c r="R26" s="129"/>
      <c r="S26" s="129"/>
    </row>
    <row r="27" spans="1:19" s="113" customFormat="1" ht="18" customHeight="1" x14ac:dyDescent="0.25">
      <c r="A27" s="103">
        <f>ข้อมูลนักเรียน!A21</f>
        <v>20</v>
      </c>
      <c r="B27" s="104">
        <f>ข้อมูลนักเรียน!B21</f>
        <v>4162</v>
      </c>
      <c r="C27" s="105" t="str">
        <f>ข้อมูลนักเรียน!C21</f>
        <v>น.ส.</v>
      </c>
      <c r="D27" s="106" t="str">
        <f>ข้อมูลนักเรียน!D21</f>
        <v>จุฑารัตน์</v>
      </c>
      <c r="E27" s="106" t="str">
        <f>ข้อมูลนักเรียน!E21</f>
        <v>วังคีรี</v>
      </c>
      <c r="F27" s="109"/>
      <c r="G27" s="109"/>
      <c r="H27" s="109"/>
      <c r="I27" s="109"/>
      <c r="J27" s="109"/>
      <c r="K27" s="109"/>
      <c r="L27" s="109"/>
      <c r="M27" s="109"/>
      <c r="N27" s="146" t="e">
        <f>IF(ข้อมูลนักเรียน!A21=""," ",AVERAGE(F27:M27))</f>
        <v>#DIV/0!</v>
      </c>
      <c r="O27" s="145" t="e">
        <f>IF(ข้อมูลนักเรียน!A21=""," ",IF(N27&gt;=2.5,"ดีเยี่ยม",IF(N27&gt;=1.5,"ดี",IF(N27&gt;=0.5,"ผ่าน","ไม่ผ่าน"))))</f>
        <v>#DIV/0!</v>
      </c>
      <c r="P27" s="129"/>
      <c r="Q27" s="129"/>
      <c r="R27" s="129"/>
      <c r="S27" s="129"/>
    </row>
    <row r="28" spans="1:19" s="113" customFormat="1" ht="18" customHeight="1" x14ac:dyDescent="0.25">
      <c r="A28" s="103">
        <f>ข้อมูลนักเรียน!A22</f>
        <v>21</v>
      </c>
      <c r="B28" s="104">
        <f>ข้อมูลนักเรียน!B22</f>
        <v>4163</v>
      </c>
      <c r="C28" s="105" t="str">
        <f>ข้อมูลนักเรียน!C22</f>
        <v>น.ส.</v>
      </c>
      <c r="D28" s="106" t="str">
        <f>ข้อมูลนักเรียน!D22</f>
        <v>ปิยวรรณ</v>
      </c>
      <c r="E28" s="106" t="str">
        <f>ข้อมูลนักเรียน!E22</f>
        <v>ภู่ระแก้ว</v>
      </c>
      <c r="F28" s="109"/>
      <c r="G28" s="109"/>
      <c r="H28" s="109"/>
      <c r="I28" s="109"/>
      <c r="J28" s="109"/>
      <c r="K28" s="109"/>
      <c r="L28" s="109"/>
      <c r="M28" s="109"/>
      <c r="N28" s="146" t="e">
        <f>IF(ข้อมูลนักเรียน!A22=""," ",AVERAGE(F28:M28))</f>
        <v>#DIV/0!</v>
      </c>
      <c r="O28" s="145" t="e">
        <f>IF(ข้อมูลนักเรียน!A22=""," ",IF(N28&gt;=2.5,"ดีเยี่ยม",IF(N28&gt;=1.5,"ดี",IF(N28&gt;=0.5,"ผ่าน","ไม่ผ่าน"))))</f>
        <v>#DIV/0!</v>
      </c>
      <c r="P28" s="129"/>
      <c r="Q28" s="129"/>
      <c r="R28" s="129"/>
      <c r="S28" s="129"/>
    </row>
    <row r="29" spans="1:19" s="113" customFormat="1" ht="18" customHeight="1" x14ac:dyDescent="0.25">
      <c r="A29" s="103">
        <f>ข้อมูลนักเรียน!A23</f>
        <v>22</v>
      </c>
      <c r="B29" s="104">
        <f>ข้อมูลนักเรียน!B23</f>
        <v>4165</v>
      </c>
      <c r="C29" s="105" t="str">
        <f>ข้อมูลนักเรียน!C23</f>
        <v>น.ส.</v>
      </c>
      <c r="D29" s="106" t="str">
        <f>ข้อมูลนักเรียน!D23</f>
        <v>อริษา</v>
      </c>
      <c r="E29" s="106" t="str">
        <f>ข้อมูลนักเรียน!E23</f>
        <v>คำดก</v>
      </c>
      <c r="F29" s="109"/>
      <c r="G29" s="109"/>
      <c r="H29" s="109"/>
      <c r="I29" s="109"/>
      <c r="J29" s="109"/>
      <c r="K29" s="109"/>
      <c r="L29" s="109"/>
      <c r="M29" s="109"/>
      <c r="N29" s="146" t="e">
        <f>IF(ข้อมูลนักเรียน!A23=""," ",AVERAGE(F29:M29))</f>
        <v>#DIV/0!</v>
      </c>
      <c r="O29" s="145" t="e">
        <f>IF(ข้อมูลนักเรียน!A23=""," ",IF(N29&gt;=2.5,"ดีเยี่ยม",IF(N29&gt;=1.5,"ดี",IF(N29&gt;=0.5,"ผ่าน","ไม่ผ่าน"))))</f>
        <v>#DIV/0!</v>
      </c>
      <c r="P29" s="129"/>
      <c r="Q29" s="129"/>
      <c r="R29" s="129"/>
      <c r="S29" s="129"/>
    </row>
    <row r="30" spans="1:19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09"/>
      <c r="G30" s="108"/>
      <c r="H30" s="108"/>
      <c r="I30" s="108"/>
      <c r="J30" s="108"/>
      <c r="K30" s="108"/>
      <c r="L30" s="108"/>
      <c r="M30" s="108"/>
      <c r="N30" s="146" t="str">
        <f>IF(ข้อมูลนักเรียน!A24=""," ",AVERAGE(F30:M30))</f>
        <v xml:space="preserve"> </v>
      </c>
      <c r="O30" s="145" t="str">
        <f>IF(ข้อมูลนักเรียน!A24=""," ",IF(N30&gt;=2.5,"ดีเยี่ยม",IF(N30&gt;=1.5,"ดี",IF(N30&gt;=0.5,"ผ่าน","ไม่ผ่าน"))))</f>
        <v xml:space="preserve"> </v>
      </c>
      <c r="P30" s="129"/>
      <c r="Q30" s="129"/>
      <c r="R30" s="129"/>
      <c r="S30" s="129"/>
    </row>
    <row r="31" spans="1:19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09"/>
      <c r="G31" s="108"/>
      <c r="H31" s="108"/>
      <c r="I31" s="108"/>
      <c r="J31" s="108"/>
      <c r="K31" s="108"/>
      <c r="L31" s="108"/>
      <c r="M31" s="108"/>
      <c r="N31" s="146" t="str">
        <f>IF(ข้อมูลนักเรียน!A25=""," ",AVERAGE(F31:M31))</f>
        <v xml:space="preserve"> </v>
      </c>
      <c r="O31" s="145" t="str">
        <f>IF(ข้อมูลนักเรียน!A25=""," ",IF(N31&gt;=2.5,"ดีเยี่ยม",IF(N31&gt;=1.5,"ดี",IF(N31&gt;=0.5,"ผ่าน","ไม่ผ่าน"))))</f>
        <v xml:space="preserve"> </v>
      </c>
      <c r="P31" s="129"/>
      <c r="Q31" s="129"/>
      <c r="R31" s="129"/>
      <c r="S31" s="129"/>
    </row>
    <row r="32" spans="1:19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09"/>
      <c r="G32" s="108"/>
      <c r="H32" s="108"/>
      <c r="I32" s="108"/>
      <c r="J32" s="108"/>
      <c r="K32" s="108"/>
      <c r="L32" s="108"/>
      <c r="M32" s="108"/>
      <c r="N32" s="146" t="str">
        <f>IF(ข้อมูลนักเรียน!A26=""," ",AVERAGE(F32:M32))</f>
        <v xml:space="preserve"> </v>
      </c>
      <c r="O32" s="145" t="str">
        <f>IF(ข้อมูลนักเรียน!A26=""," ",IF(N32&gt;=2.5,"ดีเยี่ยม",IF(N32&gt;=1.5,"ดี",IF(N32&gt;=0.5,"ผ่าน","ไม่ผ่าน"))))</f>
        <v xml:space="preserve"> </v>
      </c>
      <c r="P32" s="129"/>
      <c r="Q32" s="129"/>
      <c r="R32" s="129"/>
      <c r="S32" s="129"/>
    </row>
    <row r="33" spans="1:19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09"/>
      <c r="G33" s="108"/>
      <c r="H33" s="108"/>
      <c r="I33" s="108"/>
      <c r="J33" s="108"/>
      <c r="K33" s="108"/>
      <c r="L33" s="108"/>
      <c r="M33" s="108"/>
      <c r="N33" s="146" t="str">
        <f>IF(ข้อมูลนักเรียน!A27=""," ",AVERAGE(F33:M33))</f>
        <v xml:space="preserve"> </v>
      </c>
      <c r="O33" s="145" t="str">
        <f>IF(ข้อมูลนักเรียน!A27=""," ",IF(N33&gt;=2.5,"ดีเยี่ยม",IF(N33&gt;=1.5,"ดี",IF(N33&gt;=0.5,"ผ่าน","ไม่ผ่าน"))))</f>
        <v xml:space="preserve"> </v>
      </c>
      <c r="P33" s="129"/>
      <c r="Q33" s="129"/>
      <c r="R33" s="129"/>
      <c r="S33" s="129"/>
    </row>
    <row r="34" spans="1:19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09"/>
      <c r="G34" s="108"/>
      <c r="H34" s="108"/>
      <c r="I34" s="108"/>
      <c r="J34" s="108"/>
      <c r="K34" s="108"/>
      <c r="L34" s="108"/>
      <c r="M34" s="108"/>
      <c r="N34" s="146" t="str">
        <f>IF(ข้อมูลนักเรียน!A28=""," ",AVERAGE(F34:M34))</f>
        <v xml:space="preserve"> </v>
      </c>
      <c r="O34" s="145" t="str">
        <f>IF(ข้อมูลนักเรียน!A28=""," ",IF(N34&gt;=2.5,"ดีเยี่ยม",IF(N34&gt;=1.5,"ดี",IF(N34&gt;=0.5,"ผ่าน","ไม่ผ่าน"))))</f>
        <v xml:space="preserve"> </v>
      </c>
      <c r="P34" s="129"/>
      <c r="Q34" s="129"/>
      <c r="R34" s="129"/>
      <c r="S34" s="129"/>
    </row>
    <row r="35" spans="1:19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09"/>
      <c r="G35" s="108"/>
      <c r="H35" s="108"/>
      <c r="I35" s="108"/>
      <c r="J35" s="108"/>
      <c r="K35" s="108"/>
      <c r="L35" s="108"/>
      <c r="M35" s="108"/>
      <c r="N35" s="146" t="str">
        <f>IF(ข้อมูลนักเรียน!A29=""," ",AVERAGE(F35:M35))</f>
        <v xml:space="preserve"> </v>
      </c>
      <c r="O35" s="145" t="str">
        <f>IF(ข้อมูลนักเรียน!A29=""," ",IF(N35&gt;=2.5,"ดีเยี่ยม",IF(N35&gt;=1.5,"ดี",IF(N35&gt;=0.5,"ผ่าน","ไม่ผ่าน"))))</f>
        <v xml:space="preserve"> </v>
      </c>
      <c r="P35" s="129"/>
      <c r="Q35" s="129"/>
      <c r="R35" s="129"/>
      <c r="S35" s="129"/>
    </row>
    <row r="36" spans="1:19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09"/>
      <c r="G36" s="108"/>
      <c r="H36" s="108"/>
      <c r="I36" s="108"/>
      <c r="J36" s="108"/>
      <c r="K36" s="108"/>
      <c r="L36" s="108"/>
      <c r="M36" s="108"/>
      <c r="N36" s="146" t="str">
        <f>IF(ข้อมูลนักเรียน!A30=""," ",AVERAGE(F36:M36))</f>
        <v xml:space="preserve"> </v>
      </c>
      <c r="O36" s="145" t="str">
        <f>IF(ข้อมูลนักเรียน!A30=""," ",IF(N36&gt;=2.5,"ดีเยี่ยม",IF(N36&gt;=1.5,"ดี",IF(N36&gt;=0.5,"ผ่าน","ไม่ผ่าน"))))</f>
        <v xml:space="preserve"> </v>
      </c>
      <c r="P36" s="129"/>
      <c r="Q36" s="129"/>
      <c r="R36" s="129"/>
      <c r="S36" s="129"/>
    </row>
    <row r="37" spans="1:19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09"/>
      <c r="G37" s="108"/>
      <c r="H37" s="108"/>
      <c r="I37" s="108"/>
      <c r="J37" s="108"/>
      <c r="K37" s="108"/>
      <c r="L37" s="108"/>
      <c r="M37" s="108"/>
      <c r="N37" s="146" t="str">
        <f>IF(ข้อมูลนักเรียน!A31=""," ",AVERAGE(F37:M37))</f>
        <v xml:space="preserve"> </v>
      </c>
      <c r="O37" s="145" t="str">
        <f>IF(ข้อมูลนักเรียน!A31=""," ",IF(N37&gt;=2.5,"ดีเยี่ยม",IF(N37&gt;=1.5,"ดี",IF(N37&gt;=0.5,"ผ่าน","ไม่ผ่าน"))))</f>
        <v xml:space="preserve"> </v>
      </c>
      <c r="P37" s="129"/>
      <c r="Q37" s="129"/>
      <c r="R37" s="129"/>
      <c r="S37" s="129"/>
    </row>
    <row r="38" spans="1:19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09"/>
      <c r="G38" s="108"/>
      <c r="H38" s="108"/>
      <c r="I38" s="108"/>
      <c r="J38" s="108"/>
      <c r="K38" s="108"/>
      <c r="L38" s="108"/>
      <c r="M38" s="108"/>
      <c r="N38" s="146" t="str">
        <f>IF(ข้อมูลนักเรียน!A32=""," ",AVERAGE(F38:M38))</f>
        <v xml:space="preserve"> </v>
      </c>
      <c r="O38" s="145" t="str">
        <f>IF(ข้อมูลนักเรียน!A32=""," ",IF(N38&gt;=2.5,"ดีเยี่ยม",IF(N38&gt;=1.5,"ดี",IF(N38&gt;=0.5,"ผ่าน","ไม่ผ่าน"))))</f>
        <v xml:space="preserve"> </v>
      </c>
      <c r="P38" s="129"/>
      <c r="Q38" s="129"/>
      <c r="R38" s="129"/>
      <c r="S38" s="129"/>
    </row>
    <row r="39" spans="1:19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09"/>
      <c r="G39" s="108"/>
      <c r="H39" s="108"/>
      <c r="I39" s="108"/>
      <c r="J39" s="108"/>
      <c r="K39" s="108"/>
      <c r="L39" s="108"/>
      <c r="M39" s="108"/>
      <c r="N39" s="146" t="str">
        <f>IF(ข้อมูลนักเรียน!A33=""," ",AVERAGE(F39:M39))</f>
        <v xml:space="preserve"> </v>
      </c>
      <c r="O39" s="145" t="str">
        <f>IF(ข้อมูลนักเรียน!A33=""," ",IF(N39&gt;=2.5,"ดีเยี่ยม",IF(N39&gt;=1.5,"ดี",IF(N39&gt;=0.5,"ผ่าน","ไม่ผ่าน"))))</f>
        <v xml:space="preserve"> </v>
      </c>
      <c r="P39" s="129"/>
      <c r="Q39" s="129"/>
      <c r="R39" s="129"/>
      <c r="S39" s="129"/>
    </row>
    <row r="40" spans="1:19" s="113" customForma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09"/>
      <c r="G40" s="108"/>
      <c r="H40" s="108"/>
      <c r="I40" s="108"/>
      <c r="J40" s="108"/>
      <c r="K40" s="108"/>
      <c r="L40" s="108"/>
      <c r="M40" s="108"/>
      <c r="N40" s="146" t="str">
        <f>IF(ข้อมูลนักเรียน!A34=""," ",AVERAGE(F40:M40))</f>
        <v xml:space="preserve"> </v>
      </c>
      <c r="O40" s="145" t="str">
        <f>IF(ข้อมูลนักเรียน!A34=""," ",IF(N40&gt;=2.5,"ดีเยี่ยม",IF(N40&gt;=1.5,"ดี",IF(N40&gt;=0.5,"ผ่าน","ไม่ผ่าน"))))</f>
        <v xml:space="preserve"> </v>
      </c>
      <c r="P40" s="129"/>
      <c r="Q40" s="129"/>
      <c r="R40" s="129"/>
      <c r="S40" s="129"/>
    </row>
    <row r="41" spans="1:19" s="113" customFormat="1" x14ac:dyDescent="0.25">
      <c r="A41" s="110"/>
      <c r="B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29"/>
      <c r="Q41" s="129"/>
      <c r="R41" s="129"/>
      <c r="S41" s="129"/>
    </row>
    <row r="42" spans="1:19" s="113" customFormat="1" x14ac:dyDescent="0.25">
      <c r="A42" s="110"/>
      <c r="B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29"/>
      <c r="Q42" s="129"/>
      <c r="R42" s="129"/>
      <c r="S42" s="129"/>
    </row>
    <row r="43" spans="1:19" s="113" customFormat="1" x14ac:dyDescent="0.25">
      <c r="A43" s="110"/>
      <c r="B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29"/>
      <c r="Q43" s="129"/>
      <c r="R43" s="129"/>
      <c r="S43" s="129"/>
    </row>
    <row r="44" spans="1:19" s="113" customFormat="1" x14ac:dyDescent="0.25">
      <c r="A44" s="110"/>
      <c r="B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29"/>
      <c r="Q44" s="129"/>
      <c r="R44" s="129"/>
      <c r="S44" s="129"/>
    </row>
    <row r="45" spans="1:19" s="113" customFormat="1" x14ac:dyDescent="0.25">
      <c r="A45" s="110"/>
      <c r="B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29"/>
      <c r="Q45" s="129"/>
      <c r="R45" s="129"/>
      <c r="S45" s="129"/>
    </row>
    <row r="46" spans="1:19" s="113" customFormat="1" x14ac:dyDescent="0.25">
      <c r="A46" s="110"/>
      <c r="B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29"/>
      <c r="Q46" s="129"/>
      <c r="R46" s="129"/>
      <c r="S46" s="129"/>
    </row>
    <row r="47" spans="1:19" s="113" customFormat="1" x14ac:dyDescent="0.25">
      <c r="A47" s="110"/>
      <c r="B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29"/>
      <c r="Q47" s="129"/>
      <c r="R47" s="129"/>
      <c r="S47" s="129"/>
    </row>
    <row r="48" spans="1:19" s="113" customFormat="1" x14ac:dyDescent="0.25">
      <c r="A48" s="110"/>
      <c r="B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29"/>
      <c r="Q48" s="129"/>
      <c r="R48" s="129"/>
      <c r="S48" s="129"/>
    </row>
    <row r="49" spans="1:19" s="113" customFormat="1" x14ac:dyDescent="0.25">
      <c r="A49" s="110"/>
      <c r="B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29"/>
      <c r="Q49" s="129"/>
      <c r="R49" s="129"/>
      <c r="S49" s="129"/>
    </row>
    <row r="50" spans="1:19" s="113" customFormat="1" x14ac:dyDescent="0.25">
      <c r="A50" s="110"/>
      <c r="B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29"/>
      <c r="Q50" s="129"/>
      <c r="R50" s="129"/>
      <c r="S50" s="129"/>
    </row>
    <row r="51" spans="1:19" s="113" customFormat="1" x14ac:dyDescent="0.25">
      <c r="A51" s="110"/>
      <c r="B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29"/>
      <c r="Q51" s="129"/>
      <c r="R51" s="129"/>
      <c r="S51" s="129"/>
    </row>
    <row r="52" spans="1:19" s="113" customFormat="1" x14ac:dyDescent="0.25">
      <c r="A52" s="110"/>
      <c r="B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29"/>
      <c r="Q52" s="129"/>
      <c r="R52" s="129"/>
      <c r="S52" s="129"/>
    </row>
    <row r="53" spans="1:19" s="113" customFormat="1" x14ac:dyDescent="0.25">
      <c r="A53" s="110"/>
      <c r="B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29"/>
      <c r="Q53" s="129"/>
      <c r="R53" s="129"/>
      <c r="S53" s="129"/>
    </row>
    <row r="54" spans="1:19" s="113" customFormat="1" x14ac:dyDescent="0.25">
      <c r="A54" s="110"/>
      <c r="B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29"/>
      <c r="Q54" s="129"/>
      <c r="R54" s="129"/>
      <c r="S54" s="129"/>
    </row>
  </sheetData>
  <sheetProtection algorithmName="SHA-512" hashValue="H5PRii38FmgjopsGwZyjGJGWDxOU/4hhB1dxCN3bz4Okr+lkKTlYVCHuOg/JJOTRVLHD4L6THLo2O33SaKi13Q==" saltValue="yFhDJSxAf538iko47juVgQ==" spinCount="100000" sheet="1" objects="1" scenarios="1"/>
  <protectedRanges>
    <protectedRange sqref="F8:M40" name="ช่วง1"/>
  </protectedRanges>
  <mergeCells count="15">
    <mergeCell ref="B2:E2"/>
    <mergeCell ref="A3:A7"/>
    <mergeCell ref="B3:B7"/>
    <mergeCell ref="C3:E7"/>
    <mergeCell ref="F3:O3"/>
    <mergeCell ref="N5:N7"/>
    <mergeCell ref="O5:O7"/>
    <mergeCell ref="K6:K7"/>
    <mergeCell ref="L6:L7"/>
    <mergeCell ref="M6:M7"/>
    <mergeCell ref="F6:F7"/>
    <mergeCell ref="G6:G7"/>
    <mergeCell ref="H6:H7"/>
    <mergeCell ref="I6:I7"/>
    <mergeCell ref="J6:J7"/>
  </mergeCells>
  <phoneticPr fontId="5" type="noConversion"/>
  <pageMargins left="0.7" right="0.18" top="0.44" bottom="0.38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4B75-3182-4D17-97F8-97A3D27A177E}">
  <dimension ref="A1:O32"/>
  <sheetViews>
    <sheetView workbookViewId="0">
      <selection activeCell="X13" sqref="X13"/>
    </sheetView>
  </sheetViews>
  <sheetFormatPr defaultRowHeight="13.8" x14ac:dyDescent="0.25"/>
  <sheetData>
    <row r="1" spans="1:15" ht="21" customHeight="1" x14ac:dyDescent="0.6">
      <c r="A1" s="147"/>
      <c r="B1" s="264" t="s">
        <v>210</v>
      </c>
      <c r="C1" s="264"/>
      <c r="D1" s="264"/>
      <c r="E1" s="264"/>
      <c r="F1" s="264"/>
      <c r="G1" s="264"/>
      <c r="H1" s="264"/>
      <c r="I1" s="264"/>
      <c r="J1" s="264"/>
      <c r="K1" s="148"/>
      <c r="L1" s="148"/>
      <c r="M1" s="148"/>
      <c r="N1" s="148"/>
      <c r="O1" s="148"/>
    </row>
    <row r="2" spans="1:15" ht="21" customHeight="1" x14ac:dyDescent="0.7">
      <c r="A2" s="149">
        <v>1</v>
      </c>
      <c r="B2" s="149" t="s">
        <v>211</v>
      </c>
      <c r="C2" s="149"/>
      <c r="D2" s="147"/>
      <c r="E2" s="147"/>
      <c r="F2" s="147"/>
      <c r="G2" s="147"/>
      <c r="H2" s="147"/>
      <c r="I2" s="147"/>
      <c r="J2" s="147"/>
      <c r="K2" s="148"/>
      <c r="L2" s="148"/>
      <c r="M2" s="148"/>
      <c r="N2" s="148"/>
      <c r="O2" s="148"/>
    </row>
    <row r="3" spans="1:15" ht="21" customHeight="1" x14ac:dyDescent="0.7">
      <c r="A3" s="149"/>
      <c r="B3" s="149" t="s">
        <v>212</v>
      </c>
      <c r="C3" s="149"/>
      <c r="D3" s="147"/>
      <c r="E3" s="147"/>
      <c r="F3" s="147"/>
      <c r="G3" s="147"/>
      <c r="H3" s="147"/>
      <c r="I3" s="147"/>
      <c r="J3" s="147"/>
      <c r="K3" s="148"/>
      <c r="L3" s="148"/>
      <c r="M3" s="148"/>
      <c r="N3" s="148"/>
      <c r="O3" s="148"/>
    </row>
    <row r="4" spans="1:15" ht="21" customHeight="1" x14ac:dyDescent="0.7">
      <c r="A4" s="149"/>
      <c r="B4" s="149"/>
      <c r="C4" s="265" t="s">
        <v>144</v>
      </c>
      <c r="D4" s="265"/>
      <c r="E4" s="265" t="s">
        <v>125</v>
      </c>
      <c r="F4" s="265"/>
      <c r="G4" s="265" t="s">
        <v>213</v>
      </c>
      <c r="H4" s="265"/>
      <c r="I4" s="147"/>
      <c r="J4" s="147"/>
      <c r="K4" s="148"/>
      <c r="L4" s="148"/>
      <c r="M4" s="148"/>
      <c r="N4" s="148"/>
      <c r="O4" s="148"/>
    </row>
    <row r="5" spans="1:15" ht="21" customHeight="1" x14ac:dyDescent="0.7">
      <c r="A5" s="149"/>
      <c r="B5" s="149"/>
      <c r="C5" s="265" t="s">
        <v>214</v>
      </c>
      <c r="D5" s="265"/>
      <c r="E5" s="266">
        <v>4</v>
      </c>
      <c r="F5" s="266"/>
      <c r="G5" s="265" t="s">
        <v>196</v>
      </c>
      <c r="H5" s="265"/>
      <c r="I5" s="147"/>
      <c r="J5" s="147"/>
      <c r="K5" s="148"/>
      <c r="L5" s="148"/>
      <c r="M5" s="148"/>
      <c r="N5" s="148"/>
      <c r="O5" s="148"/>
    </row>
    <row r="6" spans="1:15" ht="21" customHeight="1" x14ac:dyDescent="0.7">
      <c r="A6" s="149"/>
      <c r="B6" s="149"/>
      <c r="C6" s="265" t="s">
        <v>215</v>
      </c>
      <c r="D6" s="265"/>
      <c r="E6" s="266">
        <v>3.5</v>
      </c>
      <c r="F6" s="266"/>
      <c r="G6" s="265" t="s">
        <v>216</v>
      </c>
      <c r="H6" s="265"/>
      <c r="I6" s="147"/>
      <c r="J6" s="147"/>
      <c r="K6" s="148"/>
      <c r="L6" s="148"/>
      <c r="M6" s="148"/>
      <c r="N6" s="148"/>
      <c r="O6" s="148"/>
    </row>
    <row r="7" spans="1:15" ht="21" customHeight="1" x14ac:dyDescent="0.7">
      <c r="A7" s="149"/>
      <c r="B7" s="149"/>
      <c r="C7" s="265" t="s">
        <v>217</v>
      </c>
      <c r="D7" s="265"/>
      <c r="E7" s="266">
        <v>3</v>
      </c>
      <c r="F7" s="266"/>
      <c r="G7" s="265" t="s">
        <v>197</v>
      </c>
      <c r="H7" s="265"/>
      <c r="I7" s="147"/>
      <c r="J7" s="147"/>
      <c r="K7" s="148"/>
      <c r="L7" s="148"/>
      <c r="M7" s="148"/>
      <c r="N7" s="148"/>
      <c r="O7" s="148"/>
    </row>
    <row r="8" spans="1:15" ht="21" customHeight="1" x14ac:dyDescent="0.7">
      <c r="A8" s="149"/>
      <c r="B8" s="149"/>
      <c r="C8" s="265" t="s">
        <v>218</v>
      </c>
      <c r="D8" s="265"/>
      <c r="E8" s="266">
        <v>2.5</v>
      </c>
      <c r="F8" s="266"/>
      <c r="G8" s="265" t="s">
        <v>219</v>
      </c>
      <c r="H8" s="265"/>
      <c r="I8" s="147"/>
      <c r="J8" s="147"/>
      <c r="K8" s="148"/>
      <c r="L8" s="148"/>
      <c r="M8" s="148"/>
      <c r="N8" s="148"/>
      <c r="O8" s="148"/>
    </row>
    <row r="9" spans="1:15" ht="21" customHeight="1" x14ac:dyDescent="0.7">
      <c r="A9" s="149"/>
      <c r="B9" s="149"/>
      <c r="C9" s="265" t="s">
        <v>220</v>
      </c>
      <c r="D9" s="265"/>
      <c r="E9" s="266">
        <v>2</v>
      </c>
      <c r="F9" s="266"/>
      <c r="G9" s="265" t="s">
        <v>221</v>
      </c>
      <c r="H9" s="265"/>
      <c r="I9" s="147"/>
      <c r="J9" s="147"/>
      <c r="K9" s="148"/>
      <c r="L9" s="148"/>
      <c r="M9" s="148"/>
      <c r="N9" s="148"/>
      <c r="O9" s="148"/>
    </row>
    <row r="10" spans="1:15" ht="21" customHeight="1" x14ac:dyDescent="0.7">
      <c r="A10" s="149"/>
      <c r="B10" s="149"/>
      <c r="C10" s="265" t="s">
        <v>222</v>
      </c>
      <c r="D10" s="265"/>
      <c r="E10" s="266">
        <v>1.5</v>
      </c>
      <c r="F10" s="266"/>
      <c r="G10" s="265" t="s">
        <v>223</v>
      </c>
      <c r="H10" s="265"/>
      <c r="I10" s="147"/>
      <c r="J10" s="147"/>
      <c r="K10" s="148"/>
      <c r="L10" s="148"/>
      <c r="M10" s="148"/>
      <c r="N10" s="148"/>
      <c r="O10" s="148"/>
    </row>
    <row r="11" spans="1:15" ht="21" customHeight="1" x14ac:dyDescent="0.7">
      <c r="A11" s="149"/>
      <c r="B11" s="149"/>
      <c r="C11" s="265" t="s">
        <v>224</v>
      </c>
      <c r="D11" s="265"/>
      <c r="E11" s="266">
        <v>1</v>
      </c>
      <c r="F11" s="266"/>
      <c r="G11" s="265" t="s">
        <v>225</v>
      </c>
      <c r="H11" s="265"/>
      <c r="I11" s="147"/>
      <c r="J11" s="147"/>
      <c r="K11" s="148"/>
      <c r="L11" s="148"/>
      <c r="M11" s="148"/>
      <c r="N11" s="148"/>
      <c r="O11" s="148"/>
    </row>
    <row r="12" spans="1:15" ht="21" customHeight="1" x14ac:dyDescent="0.7">
      <c r="A12" s="149"/>
      <c r="B12" s="149"/>
      <c r="C12" s="265" t="s">
        <v>226</v>
      </c>
      <c r="D12" s="265"/>
      <c r="E12" s="266">
        <v>0</v>
      </c>
      <c r="F12" s="266"/>
      <c r="G12" s="265" t="s">
        <v>227</v>
      </c>
      <c r="H12" s="265"/>
      <c r="I12" s="147"/>
      <c r="J12" s="147"/>
      <c r="K12" s="148"/>
      <c r="L12" s="148"/>
      <c r="M12" s="148"/>
      <c r="N12" s="148"/>
      <c r="O12" s="148"/>
    </row>
    <row r="13" spans="1:15" ht="21" customHeight="1" x14ac:dyDescent="0.7">
      <c r="A13" s="149"/>
      <c r="B13" s="150" t="s">
        <v>228</v>
      </c>
      <c r="C13" s="149"/>
      <c r="D13" s="147"/>
      <c r="E13" s="147"/>
      <c r="F13" s="147"/>
      <c r="G13" s="147"/>
      <c r="H13" s="147"/>
      <c r="I13" s="147"/>
      <c r="J13" s="147"/>
      <c r="K13" s="148"/>
      <c r="L13" s="148"/>
      <c r="M13" s="148"/>
      <c r="N13" s="148"/>
      <c r="O13" s="148"/>
    </row>
    <row r="14" spans="1:15" ht="21" customHeight="1" x14ac:dyDescent="0.7">
      <c r="A14" s="149"/>
      <c r="B14" s="150" t="s">
        <v>229</v>
      </c>
      <c r="C14" s="149"/>
      <c r="D14" s="147"/>
      <c r="E14" s="147"/>
      <c r="F14" s="147"/>
      <c r="G14" s="147"/>
      <c r="H14" s="147"/>
      <c r="I14" s="147"/>
      <c r="J14" s="147"/>
      <c r="K14" s="148"/>
      <c r="L14" s="148"/>
      <c r="M14" s="148"/>
      <c r="N14" s="148"/>
      <c r="O14" s="148"/>
    </row>
    <row r="15" spans="1:15" ht="21" customHeight="1" x14ac:dyDescent="0.7">
      <c r="A15" s="149"/>
      <c r="B15" s="150"/>
      <c r="C15" s="268" t="s">
        <v>144</v>
      </c>
      <c r="D15" s="268"/>
      <c r="E15" s="269" t="s">
        <v>129</v>
      </c>
      <c r="F15" s="269"/>
      <c r="G15" s="147"/>
      <c r="H15" s="147"/>
      <c r="I15" s="147"/>
      <c r="J15" s="147"/>
      <c r="K15" s="148"/>
      <c r="L15" s="148"/>
      <c r="M15" s="148"/>
      <c r="N15" s="148"/>
      <c r="O15" s="148"/>
    </row>
    <row r="16" spans="1:15" ht="21" customHeight="1" x14ac:dyDescent="0.7">
      <c r="A16" s="149"/>
      <c r="B16" s="150"/>
      <c r="C16" s="268"/>
      <c r="D16" s="268"/>
      <c r="E16" s="269"/>
      <c r="F16" s="269"/>
      <c r="G16" s="147"/>
      <c r="H16" s="147"/>
      <c r="I16" s="147"/>
      <c r="J16" s="147"/>
      <c r="K16" s="148"/>
      <c r="L16" s="148"/>
      <c r="M16" s="148"/>
      <c r="N16" s="148"/>
      <c r="O16" s="148"/>
    </row>
    <row r="17" spans="1:15" ht="21" customHeight="1" x14ac:dyDescent="0.7">
      <c r="A17" s="149"/>
      <c r="B17" s="150"/>
      <c r="C17" s="265">
        <v>3</v>
      </c>
      <c r="D17" s="265"/>
      <c r="E17" s="267" t="s">
        <v>242</v>
      </c>
      <c r="F17" s="267"/>
      <c r="G17" s="147"/>
      <c r="H17" s="147"/>
      <c r="I17" s="147"/>
      <c r="J17" s="147"/>
      <c r="K17" s="148"/>
      <c r="L17" s="148"/>
      <c r="M17" s="148"/>
      <c r="N17" s="148"/>
      <c r="O17" s="148"/>
    </row>
    <row r="18" spans="1:15" ht="21" customHeight="1" x14ac:dyDescent="0.7">
      <c r="A18" s="149"/>
      <c r="B18" s="150"/>
      <c r="C18" s="270">
        <v>2</v>
      </c>
      <c r="D18" s="271"/>
      <c r="E18" s="267" t="s">
        <v>243</v>
      </c>
      <c r="F18" s="267"/>
      <c r="G18" s="147"/>
      <c r="H18" s="147"/>
      <c r="I18" s="147"/>
      <c r="J18" s="147"/>
      <c r="K18" s="148"/>
      <c r="L18" s="148"/>
      <c r="M18" s="148"/>
      <c r="N18" s="148"/>
      <c r="O18" s="148"/>
    </row>
    <row r="19" spans="1:15" ht="21" customHeight="1" x14ac:dyDescent="0.7">
      <c r="A19" s="149"/>
      <c r="B19" s="150"/>
      <c r="C19" s="270">
        <v>1</v>
      </c>
      <c r="D19" s="271"/>
      <c r="E19" s="267" t="s">
        <v>244</v>
      </c>
      <c r="F19" s="267"/>
      <c r="G19" s="147"/>
      <c r="H19" s="147"/>
      <c r="I19" s="147"/>
      <c r="J19" s="147"/>
      <c r="K19" s="148"/>
      <c r="L19" s="148"/>
      <c r="M19" s="148"/>
      <c r="N19" s="148"/>
      <c r="O19" s="148"/>
    </row>
    <row r="20" spans="1:15" ht="21" customHeight="1" x14ac:dyDescent="0.7">
      <c r="A20" s="149"/>
      <c r="B20" s="150"/>
      <c r="C20" s="270">
        <v>0</v>
      </c>
      <c r="D20" s="271"/>
      <c r="E20" s="267" t="s">
        <v>245</v>
      </c>
      <c r="F20" s="267"/>
      <c r="G20" s="147"/>
      <c r="H20" s="147"/>
      <c r="I20" s="147"/>
      <c r="J20" s="147"/>
      <c r="K20" s="148"/>
      <c r="L20" s="148"/>
      <c r="M20" s="148"/>
      <c r="N20" s="148"/>
      <c r="O20" s="148"/>
    </row>
    <row r="21" spans="1:15" ht="21" customHeight="1" x14ac:dyDescent="0.7">
      <c r="A21" s="149"/>
      <c r="B21" s="150" t="s">
        <v>230</v>
      </c>
      <c r="C21" s="151"/>
      <c r="D21" s="151"/>
      <c r="E21" s="152"/>
      <c r="F21" s="152"/>
      <c r="G21" s="147"/>
      <c r="H21" s="147"/>
      <c r="I21" s="147"/>
      <c r="J21" s="147"/>
      <c r="K21" s="148"/>
      <c r="L21" s="148"/>
      <c r="M21" s="148"/>
      <c r="N21" s="148"/>
      <c r="O21" s="148"/>
    </row>
    <row r="22" spans="1:15" ht="21" customHeight="1" x14ac:dyDescent="0.7">
      <c r="A22" s="149"/>
      <c r="B22" s="150" t="s">
        <v>231</v>
      </c>
      <c r="C22" s="151"/>
      <c r="D22" s="151"/>
      <c r="E22" s="152"/>
      <c r="F22" s="152"/>
      <c r="G22" s="147"/>
      <c r="H22" s="147"/>
      <c r="I22" s="147"/>
      <c r="J22" s="147"/>
      <c r="K22" s="148"/>
      <c r="L22" s="148"/>
      <c r="M22" s="148"/>
      <c r="N22" s="148"/>
      <c r="O22" s="148"/>
    </row>
    <row r="23" spans="1:15" ht="21" customHeight="1" x14ac:dyDescent="0.7">
      <c r="A23" s="149"/>
      <c r="B23" s="153" t="s">
        <v>232</v>
      </c>
      <c r="C23" s="151"/>
      <c r="D23" s="151"/>
      <c r="E23" s="152"/>
      <c r="F23" s="152"/>
      <c r="G23" s="147"/>
      <c r="H23" s="147"/>
      <c r="I23" s="147"/>
      <c r="J23" s="147"/>
      <c r="K23" s="148"/>
      <c r="L23" s="148"/>
      <c r="M23" s="148"/>
      <c r="N23" s="148"/>
      <c r="O23" s="148"/>
    </row>
    <row r="24" spans="1:15" ht="21" customHeight="1" x14ac:dyDescent="0.7">
      <c r="A24" s="149"/>
      <c r="B24" s="153" t="s">
        <v>233</v>
      </c>
      <c r="C24" s="151"/>
      <c r="D24" s="151"/>
      <c r="E24" s="152"/>
      <c r="F24" s="152"/>
      <c r="G24" s="147"/>
      <c r="H24" s="147"/>
      <c r="I24" s="147"/>
      <c r="J24" s="147"/>
      <c r="K24" s="148"/>
      <c r="L24" s="148"/>
      <c r="M24" s="148"/>
      <c r="N24" s="148"/>
      <c r="O24" s="148"/>
    </row>
    <row r="25" spans="1:15" ht="21" customHeight="1" x14ac:dyDescent="0.7">
      <c r="A25" s="149"/>
      <c r="B25" s="153" t="s">
        <v>234</v>
      </c>
      <c r="C25" s="151"/>
      <c r="D25" s="151"/>
      <c r="E25" s="152"/>
      <c r="F25" s="152"/>
      <c r="G25" s="147"/>
      <c r="H25" s="147"/>
      <c r="I25" s="147"/>
      <c r="J25" s="147"/>
      <c r="K25" s="148"/>
      <c r="L25" s="148"/>
      <c r="M25" s="148"/>
      <c r="N25" s="148"/>
      <c r="O25" s="148"/>
    </row>
    <row r="26" spans="1:15" ht="21" customHeight="1" x14ac:dyDescent="0.7">
      <c r="A26" s="149">
        <v>2</v>
      </c>
      <c r="B26" s="149" t="s">
        <v>235</v>
      </c>
      <c r="C26" s="149"/>
      <c r="D26" s="147"/>
      <c r="E26" s="147"/>
      <c r="F26" s="147"/>
      <c r="G26" s="147"/>
      <c r="H26" s="147"/>
      <c r="I26" s="147"/>
      <c r="J26" s="147"/>
      <c r="K26" s="148"/>
      <c r="L26" s="148"/>
      <c r="M26" s="148"/>
      <c r="N26" s="148"/>
      <c r="O26" s="148"/>
    </row>
    <row r="27" spans="1:15" ht="21" customHeight="1" x14ac:dyDescent="0.7">
      <c r="A27" s="149"/>
      <c r="B27" s="149">
        <v>2.1</v>
      </c>
      <c r="C27" s="149" t="s">
        <v>236</v>
      </c>
      <c r="D27" s="147"/>
      <c r="E27" s="147"/>
      <c r="F27" s="147"/>
      <c r="G27" s="147"/>
      <c r="H27" s="147"/>
      <c r="I27" s="147"/>
      <c r="J27" s="147"/>
      <c r="K27" s="148"/>
      <c r="L27" s="148"/>
      <c r="M27" s="148"/>
      <c r="N27" s="148"/>
      <c r="O27" s="148"/>
    </row>
    <row r="28" spans="1:15" ht="21" customHeight="1" x14ac:dyDescent="0.7">
      <c r="A28" s="149"/>
      <c r="B28" s="149">
        <v>2.2000000000000002</v>
      </c>
      <c r="C28" s="149" t="s">
        <v>237</v>
      </c>
      <c r="D28" s="147"/>
      <c r="E28" s="147"/>
      <c r="F28" s="147"/>
      <c r="G28" s="147"/>
      <c r="H28" s="147"/>
      <c r="I28" s="147"/>
      <c r="J28" s="147"/>
      <c r="K28" s="148"/>
      <c r="L28" s="148"/>
      <c r="M28" s="148"/>
      <c r="N28" s="148"/>
      <c r="O28" s="148"/>
    </row>
    <row r="29" spans="1:15" ht="21" customHeight="1" x14ac:dyDescent="0.7">
      <c r="A29" s="149"/>
      <c r="B29" s="149">
        <v>2.2999999999999998</v>
      </c>
      <c r="C29" s="149" t="s">
        <v>238</v>
      </c>
      <c r="D29" s="147"/>
      <c r="E29" s="147"/>
      <c r="F29" s="147"/>
      <c r="G29" s="147"/>
      <c r="H29" s="147"/>
      <c r="I29" s="147"/>
      <c r="J29" s="147"/>
      <c r="K29" s="148"/>
      <c r="L29" s="148"/>
      <c r="M29" s="148"/>
      <c r="N29" s="148"/>
      <c r="O29" s="148"/>
    </row>
    <row r="30" spans="1:15" ht="21" customHeight="1" x14ac:dyDescent="0.7">
      <c r="A30" s="149">
        <v>3</v>
      </c>
      <c r="B30" s="149" t="s">
        <v>239</v>
      </c>
      <c r="C30" s="149"/>
      <c r="D30" s="147"/>
      <c r="E30" s="147"/>
      <c r="F30" s="147"/>
      <c r="G30" s="147"/>
      <c r="H30" s="147"/>
      <c r="I30" s="147"/>
      <c r="J30" s="147"/>
      <c r="K30" s="148"/>
      <c r="L30" s="148"/>
      <c r="M30" s="148"/>
      <c r="N30" s="148"/>
      <c r="O30" s="148"/>
    </row>
    <row r="31" spans="1:15" ht="21" customHeight="1" x14ac:dyDescent="0.7">
      <c r="A31" s="149">
        <v>4</v>
      </c>
      <c r="B31" s="149" t="s">
        <v>240</v>
      </c>
      <c r="C31" s="147"/>
      <c r="D31" s="147"/>
      <c r="E31" s="147"/>
      <c r="F31" s="147"/>
      <c r="G31" s="147"/>
      <c r="H31" s="147"/>
      <c r="I31" s="147"/>
      <c r="J31" s="147"/>
      <c r="K31" s="148"/>
      <c r="L31" s="148"/>
      <c r="M31" s="148"/>
      <c r="N31" s="148"/>
      <c r="O31" s="148"/>
    </row>
    <row r="32" spans="1:15" ht="21" customHeight="1" x14ac:dyDescent="0.7">
      <c r="A32" s="147"/>
      <c r="B32" s="149" t="s">
        <v>241</v>
      </c>
      <c r="C32" s="147"/>
      <c r="D32" s="147"/>
      <c r="E32" s="147"/>
      <c r="F32" s="147"/>
      <c r="G32" s="147"/>
      <c r="H32" s="147"/>
      <c r="I32" s="147"/>
      <c r="J32" s="147"/>
      <c r="K32" s="148"/>
      <c r="L32" s="148"/>
      <c r="M32" s="148"/>
      <c r="N32" s="148"/>
      <c r="O32" s="148"/>
    </row>
  </sheetData>
  <mergeCells count="38">
    <mergeCell ref="C18:D18"/>
    <mergeCell ref="E18:F18"/>
    <mergeCell ref="C19:D19"/>
    <mergeCell ref="E19:F19"/>
    <mergeCell ref="C20:D20"/>
    <mergeCell ref="E20:F20"/>
    <mergeCell ref="C17:D17"/>
    <mergeCell ref="E17:F17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5:D16"/>
    <mergeCell ref="E15:F16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B1:J1"/>
    <mergeCell ref="C4:D4"/>
    <mergeCell ref="E4:F4"/>
    <mergeCell ref="G4:H4"/>
    <mergeCell ref="C5:D5"/>
    <mergeCell ref="E5:F5"/>
    <mergeCell ref="G5:H5"/>
  </mergeCells>
  <pageMargins left="0.7" right="0.7" top="0.62" bottom="0.38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15</vt:i4>
      </vt:variant>
    </vt:vector>
  </HeadingPairs>
  <TitlesOfParts>
    <vt:vector size="32" baseType="lpstr">
      <vt:lpstr>หน้าหลัก</vt:lpstr>
      <vt:lpstr>ข้อมูลพื้นฐาน</vt:lpstr>
      <vt:lpstr>รายชื่อครู</vt:lpstr>
      <vt:lpstr>ข้อมูลนักเรียน</vt:lpstr>
      <vt:lpstr>ปก</vt:lpstr>
      <vt:lpstr>เวลาเรียน1</vt:lpstr>
      <vt:lpstr>เวลาเรียน2</vt:lpstr>
      <vt:lpstr>เวลาเรียน3</vt:lpstr>
      <vt:lpstr>สรุปเวลาเรียน</vt:lpstr>
      <vt:lpstr>ตัวชี้วัด</vt:lpstr>
      <vt:lpstr>คะแนนตัวชี้วัด1</vt:lpstr>
      <vt:lpstr>คะแนนตัวชี้วัด2</vt:lpstr>
      <vt:lpstr>คะแนนตัวชี้วัด3</vt:lpstr>
      <vt:lpstr>สรุปผลการเรียน</vt:lpstr>
      <vt:lpstr>การอ่านคิดวิเคราะห์</vt:lpstr>
      <vt:lpstr>คุณลักษณะอันพึงประสงค์</vt:lpstr>
      <vt:lpstr>การบันทึกการวัดผลประเมินผล</vt:lpstr>
      <vt:lpstr>การบันทึกการวัดผลประเมินผล!Print_Area</vt:lpstr>
      <vt:lpstr>การอ่านคิดวิเคราะห์!Print_Area</vt:lpstr>
      <vt:lpstr>ข้อมูลพื้นฐาน!Print_Area</vt:lpstr>
      <vt:lpstr>คะแนนตัวชี้วัด1!Print_Area</vt:lpstr>
      <vt:lpstr>คะแนนตัวชี้วัด2!Print_Area</vt:lpstr>
      <vt:lpstr>คะแนนตัวชี้วัด3!Print_Area</vt:lpstr>
      <vt:lpstr>คุณลักษณะอันพึงประสงค์!Print_Area</vt:lpstr>
      <vt:lpstr>ตัวชี้วัด!Print_Area</vt:lpstr>
      <vt:lpstr>ปก!Print_Area</vt:lpstr>
      <vt:lpstr>เวลาเรียน1!Print_Area</vt:lpstr>
      <vt:lpstr>เวลาเรียน2!Print_Area</vt:lpstr>
      <vt:lpstr>เวลาเรียน3!Print_Area</vt:lpstr>
      <vt:lpstr>สรุปผลการเรียน!Print_Area</vt:lpstr>
      <vt:lpstr>สรุปเวลาเรียน!Print_Area</vt:lpstr>
      <vt:lpstr>ตัวชี้วัด!Print_Titles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Tomz GdTory</dc:creator>
  <cp:lastModifiedBy>Tomz GdTory</cp:lastModifiedBy>
  <cp:lastPrinted>2024-09-28T11:26:02Z</cp:lastPrinted>
  <dcterms:created xsi:type="dcterms:W3CDTF">2023-10-19T11:37:38Z</dcterms:created>
  <dcterms:modified xsi:type="dcterms:W3CDTF">2024-09-29T13:34:41Z</dcterms:modified>
</cp:coreProperties>
</file>